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40" windowHeight="12615" tabRatio="823" activeTab="12"/>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_xlnm.Print_Area" localSheetId="0">'1'!$A$1:$E$148</definedName>
    <definedName name="_xlnm.Print_Area" localSheetId="17">'11.b'!$A$1:$C$26</definedName>
    <definedName name="_xlnm.Print_Area" localSheetId="1">'2'!$A$1:$E$104</definedName>
    <definedName name="_xlnm.Print_Area" localSheetId="2">'2.a'!$A$1:$E$99</definedName>
    <definedName name="_xlnm.Print_Area" localSheetId="3">'2.b'!$A$1:$E$99</definedName>
    <definedName name="_xlnm.Print_Area" localSheetId="4">'3'!$A$1:$D$4</definedName>
    <definedName name="_xlnm.Print_Area" localSheetId="7">'5.b'!$A$1:$P$74</definedName>
    <definedName name="_xlnm.Print_Area" localSheetId="10">'6'!$A$1:$F$29</definedName>
    <definedName name="_xlnm.Print_Area" localSheetId="12">'8'!$A$1:$Z$39</definedName>
  </definedNames>
  <calcPr fullCalcOnLoad="1"/>
</workbook>
</file>

<file path=xl/sharedStrings.xml><?xml version="1.0" encoding="utf-8"?>
<sst xmlns="http://schemas.openxmlformats.org/spreadsheetml/2006/main" count="1960" uniqueCount="1098">
  <si>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</si>
  <si>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</si>
  <si>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</si>
  <si>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</si>
  <si>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t>Fakulta sociálních věd</t>
  </si>
  <si>
    <r>
      <t xml:space="preserve">veřejné prostředky ze zahraničí (získané přímo VVŠ)   </t>
    </r>
    <r>
      <rPr>
        <sz val="8"/>
        <rFont val="Calibri"/>
        <family val="2"/>
      </rPr>
      <t>(ř.29)</t>
    </r>
  </si>
  <si>
    <r>
      <t xml:space="preserve">Druh podpory (dotační položky a ukazatele) </t>
    </r>
    <r>
      <rPr>
        <sz val="8"/>
        <color indexed="8"/>
        <rFont val="Calibri"/>
        <family val="2"/>
      </rPr>
      <t>(1)</t>
    </r>
  </si>
  <si>
    <t>ostatní odbory MŠMT</t>
  </si>
  <si>
    <t>Poslanecká iniciativa</t>
  </si>
  <si>
    <t>Usnesení vlády</t>
  </si>
  <si>
    <t>rozpočtová optření MF</t>
  </si>
  <si>
    <t>převod z VVI</t>
  </si>
  <si>
    <t>Dům zahraničních služeb</t>
  </si>
  <si>
    <t xml:space="preserve">     Ministerstvo zdravotnictví</t>
  </si>
  <si>
    <t xml:space="preserve">     Ministerstvo kultury</t>
  </si>
  <si>
    <t xml:space="preserve">     Ministerstvo práce a sociálních věcí</t>
  </si>
  <si>
    <t xml:space="preserve">     Ministerstvo průmyslu a obchodu</t>
  </si>
  <si>
    <t xml:space="preserve">     Ministersrvo životního prostředí</t>
  </si>
  <si>
    <t xml:space="preserve">     Ministerstvo zahraničních věcí</t>
  </si>
  <si>
    <t xml:space="preserve">     Ministerstvo pro místní rozvoj</t>
  </si>
  <si>
    <t xml:space="preserve">     Ministerstvo vnitra</t>
  </si>
  <si>
    <t xml:space="preserve">     Úřad vlády</t>
  </si>
  <si>
    <t xml:space="preserve">     Česká rozvojová agentura</t>
  </si>
  <si>
    <t xml:space="preserve">          obce a městské části</t>
  </si>
  <si>
    <t xml:space="preserve">          Kraje a MHMP</t>
  </si>
  <si>
    <t xml:space="preserve">     EU - komise </t>
  </si>
  <si>
    <t>6.RÁMCOVÝ PROGRAM</t>
  </si>
  <si>
    <t>7.RÁMCOVÝ PROGRAM</t>
  </si>
  <si>
    <t xml:space="preserve">     EU - ostatní</t>
  </si>
  <si>
    <t xml:space="preserve">     Zahraniční mimo EU</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</si>
  <si>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</si>
  <si>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</si>
  <si>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</si>
  <si>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</si>
  <si>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</si>
  <si>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Ostatní použité neveřejné zdroje </t>
    </r>
    <r>
      <rPr>
        <sz val="8"/>
        <color indexed="8"/>
        <rFont val="Calibri"/>
        <family val="2"/>
      </rPr>
      <t>(7)</t>
    </r>
  </si>
  <si>
    <r>
      <t xml:space="preserve">použité </t>
    </r>
    <r>
      <rPr>
        <sz val="8"/>
        <color indexed="8"/>
        <rFont val="Calibri"/>
        <family val="2"/>
      </rPr>
      <t>(3)</t>
    </r>
  </si>
  <si>
    <t xml:space="preserve">            Mobilita výzkumných pracovníků  </t>
  </si>
  <si>
    <t xml:space="preserve">                        Zúčtování VH vnitro</t>
  </si>
  <si>
    <t>930</t>
  </si>
  <si>
    <t>0137</t>
  </si>
  <si>
    <t xml:space="preserve">                                              KONTAKT II (LH)                                    </t>
  </si>
  <si>
    <t xml:space="preserve">         COST(OC)                                             </t>
  </si>
  <si>
    <t xml:space="preserve">    COST(LD)                                              </t>
  </si>
  <si>
    <t xml:space="preserve">INGO (LA)                                              </t>
  </si>
  <si>
    <t xml:space="preserve">INGO II (LG)                                          </t>
  </si>
  <si>
    <t xml:space="preserve">EUPRO (OK)                                          </t>
  </si>
  <si>
    <t xml:space="preserve">INFOZ (VZ)                                              </t>
  </si>
  <si>
    <t xml:space="preserve">VÝZKUMNÁ CENTRA (1M)                     </t>
  </si>
  <si>
    <t xml:space="preserve">     Ostatní odbory MŠMT</t>
  </si>
  <si>
    <t xml:space="preserve">     Ministerstva, Úřad vlády a ČRA</t>
  </si>
  <si>
    <t xml:space="preserve">          Ministerstvo zdravotnictví</t>
  </si>
  <si>
    <t xml:space="preserve">          Ministerstvo kultury</t>
  </si>
  <si>
    <t xml:space="preserve">          Ministerstvo práce a sociálních věcí</t>
  </si>
  <si>
    <t xml:space="preserve">          Ministerstvo průmyslu a obchodu</t>
  </si>
  <si>
    <t xml:space="preserve">          Ministersrvo životního prostředí</t>
  </si>
  <si>
    <t xml:space="preserve">          Ministerstvo zahraničních věcí</t>
  </si>
  <si>
    <t xml:space="preserve">          Ministerstvo pro místní rozvoj</t>
  </si>
  <si>
    <t xml:space="preserve">          Ministerstvo vnitra</t>
  </si>
  <si>
    <t xml:space="preserve">          Úřad vlády</t>
  </si>
  <si>
    <t xml:space="preserve">         Česká rozvojová agentura</t>
  </si>
  <si>
    <t xml:space="preserve">program Alfa                                      </t>
  </si>
  <si>
    <t xml:space="preserve">     GAAV</t>
  </si>
  <si>
    <t xml:space="preserve">     IGA - MZ</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</si>
  <si>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</si>
  <si>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</si>
  <si>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</si>
  <si>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Min. financí FOND Solidarity</t>
  </si>
  <si>
    <t>Min. vnitra Evropský hospodářský prostor  + Norsko</t>
  </si>
  <si>
    <t xml:space="preserve">     OP PA - Operační program Praha Adaptabilita</t>
  </si>
  <si>
    <t>PO 1 - podpora rozvoje znalostní ekonomiky</t>
  </si>
  <si>
    <t>1.1Další prof. vzděl. vl.zaměstnanců a partnera</t>
  </si>
  <si>
    <t>PO 3 - Modernizace počátečního vzdělávání</t>
  </si>
  <si>
    <t>3.1 Rozvoj a zkvalitnění studijních programů VŚ a VOŠ</t>
  </si>
  <si>
    <t xml:space="preserve">     OP PK - Operační program Praha konkurenceschopnost</t>
  </si>
  <si>
    <t>PO 3 - Inovace a podnikání</t>
  </si>
  <si>
    <t>3.1 Rozvoj inovač. prostř.a partner. mezi zákl. VaV a praxí</t>
  </si>
  <si>
    <t>PO 3 - Další vzdělávání</t>
  </si>
  <si>
    <t>3.2 Podpora nabídky dalšího vzdělávání</t>
  </si>
  <si>
    <r>
      <rPr>
        <sz val="8"/>
        <color indexed="8"/>
        <rFont val="Calibri"/>
        <family val="2"/>
      </rPr>
      <t>(4)</t>
    </r>
    <r>
      <rPr>
        <sz val="10"/>
        <color indexed="8"/>
        <rFont val="Calibri"/>
        <family val="2"/>
      </rPr>
      <t xml:space="preserve"> Uvedou se prostředky použité v roce 2011 na přípravu a realizaci projektů v souladu s Rozhodnutím.</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</si>
  <si>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</si>
  <si>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(7)</t>
    </r>
    <r>
      <rPr>
        <sz val="10"/>
        <color indexed="8"/>
        <rFont val="Calibri"/>
        <family val="2"/>
      </rPr>
      <t xml:space="preserve"> Lze vyplnit, pokud se nejedná o poslední rok projektu.</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</si>
  <si>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</si>
  <si>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rPr>
        <sz val="8"/>
        <rFont val="Calibri"/>
        <family val="2"/>
      </rPr>
      <t>(3)</t>
    </r>
    <r>
      <rPr>
        <sz val="10"/>
        <rFont val="Calibri"/>
        <family val="2"/>
      </rPr>
      <t xml:space="preserve"> Jedná se o veřejné prostředky na financování projektů strukturálních fondů, zahranuje všechny veřejné prostředky (jak evropskou, tak českou část spolufinancování).</t>
    </r>
  </si>
  <si>
    <r>
      <rPr>
        <sz val="8"/>
        <color indexed="8"/>
        <rFont val="Calibri"/>
        <family val="2"/>
      </rPr>
      <t>(6)</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</si>
  <si>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</si>
  <si>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</si>
  <si>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t xml:space="preserve"> sl. "b" Celkem = poplatky zaúčtované ve výnosech.</t>
  </si>
  <si>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</si>
  <si>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 Rozdělení mzdových prostředků po zdrojích (tab. 8a) ve výroční zprávě za rok 2011 bude provedeno v rozsahu dostupných informací. </t>
    </r>
  </si>
  <si>
    <r>
      <rPr>
        <sz val="8"/>
        <rFont val="Calibri"/>
        <family val="2"/>
      </rPr>
      <t>(1)</t>
    </r>
    <r>
      <rPr>
        <sz val="10"/>
        <rFont val="Calibri"/>
        <family val="2"/>
      </rPr>
      <t xml:space="preserve"> Do projednání výroční zprávy o hospodaření s MŠMT se jedná o návrh</t>
    </r>
  </si>
  <si>
    <r>
      <t xml:space="preserve">z toho příděl ze zisku </t>
    </r>
    <r>
      <rPr>
        <sz val="8"/>
        <rFont val="Calibri"/>
        <family val="2"/>
      </rPr>
      <t>(1)</t>
    </r>
  </si>
  <si>
    <t xml:space="preserve">     Základní výzkum</t>
  </si>
  <si>
    <t xml:space="preserve">     IP na uskutečňování výzkumných záměrů</t>
  </si>
  <si>
    <t xml:space="preserve">Tabulka 5.b   Financování výzkumu a vývoje  v roce 2011 </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</si>
  <si>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</si>
  <si>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</si>
  <si>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</si>
  <si>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</si>
  <si>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</si>
  <si>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</si>
  <si>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</si>
  <si>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</si>
  <si>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</si>
  <si>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</si>
  <si>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</si>
  <si>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</si>
  <si>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</si>
  <si>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</si>
  <si>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</si>
  <si>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</si>
  <si>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</si>
  <si>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</si>
  <si>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</si>
  <si>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ř.2+10+21+29</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</si>
  <si>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</si>
  <si>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</si>
  <si>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</si>
  <si>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</si>
  <si>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</si>
  <si>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</si>
  <si>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</si>
  <si>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</si>
  <si>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</si>
  <si>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</si>
  <si>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</si>
  <si>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</si>
  <si>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</si>
  <si>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</si>
  <si>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</si>
  <si>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</si>
  <si>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</si>
  <si>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</si>
  <si>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</si>
  <si>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</si>
  <si>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</si>
  <si>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</si>
  <si>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</si>
  <si>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</si>
  <si>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</si>
  <si>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</si>
  <si>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</si>
  <si>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</si>
  <si>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</si>
  <si>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</si>
  <si>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</si>
  <si>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</si>
  <si>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</si>
  <si>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</si>
  <si>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</si>
  <si>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</si>
  <si>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</si>
  <si>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 xml:space="preserve">                    4.Samostatné movité věci a soubory movitých věcí</t>
  </si>
  <si>
    <t>022</t>
  </si>
  <si>
    <t>0014</t>
  </si>
  <si>
    <t xml:space="preserve">                    5.Pěstitelské celky trvalých porostů</t>
  </si>
  <si>
    <t>025</t>
  </si>
  <si>
    <t>0015</t>
  </si>
  <si>
    <t xml:space="preserve">                    6.Základní stádo a tažná zvířata</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</si>
  <si>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</si>
  <si>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</si>
  <si>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</si>
  <si>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</si>
  <si>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</si>
  <si>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</si>
  <si>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</si>
  <si>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</si>
  <si>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</si>
  <si>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</si>
  <si>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</si>
  <si>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</si>
  <si>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</si>
  <si>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</si>
  <si>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</si>
  <si>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ř.22 až 28</t>
  </si>
  <si>
    <t>0021</t>
  </si>
  <si>
    <t xml:space="preserve">                    1.Podíly v ovládaných a řízených osobách</t>
  </si>
  <si>
    <t>061</t>
  </si>
  <si>
    <t>0022</t>
  </si>
  <si>
    <t xml:space="preserve">                    2.Podíly v osobách pod podstatným vlivem</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</si>
  <si>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</si>
  <si>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</si>
  <si>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</si>
  <si>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</si>
  <si>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</si>
  <si>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</si>
  <si>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</si>
  <si>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</si>
  <si>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</si>
  <si>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</si>
  <si>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</si>
  <si>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</si>
  <si>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069</t>
  </si>
  <si>
    <t>0027</t>
  </si>
  <si>
    <t>043</t>
  </si>
  <si>
    <t>0028</t>
  </si>
  <si>
    <t xml:space="preserve">    IV. Oprávky k dlouhodobému majetku celkem    </t>
  </si>
  <si>
    <t>ř.30 až 40</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</si>
  <si>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</si>
  <si>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</si>
  <si>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</si>
  <si>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</si>
  <si>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</si>
  <si>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</si>
  <si>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</si>
  <si>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</si>
  <si>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</si>
  <si>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</si>
  <si>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</si>
  <si>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</si>
  <si>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</si>
  <si>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</si>
  <si>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</si>
  <si>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</si>
  <si>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</si>
  <si>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</si>
  <si>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</si>
  <si>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</si>
  <si>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</si>
  <si>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</si>
  <si>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</si>
  <si>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</si>
  <si>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</si>
  <si>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</si>
  <si>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</si>
  <si>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</si>
  <si>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</si>
  <si>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</si>
  <si>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</si>
  <si>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</si>
  <si>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</si>
  <si>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ř.42+52+72+81</t>
  </si>
  <si>
    <t>0041</t>
  </si>
  <si>
    <t xml:space="preserve">    I. Zásoby celkem                                          </t>
  </si>
  <si>
    <t>ř.43 až 51</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</si>
  <si>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</si>
  <si>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</si>
  <si>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</si>
  <si>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</si>
  <si>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</si>
  <si>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</si>
  <si>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</si>
  <si>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</si>
  <si>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</si>
  <si>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</si>
  <si>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</si>
  <si>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</si>
  <si>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</si>
  <si>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</si>
  <si>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</si>
  <si>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</si>
  <si>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 xml:space="preserve">                    6.Zvířata</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</si>
  <si>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</si>
  <si>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</si>
  <si>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</si>
  <si>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</si>
  <si>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</si>
  <si>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</si>
  <si>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</si>
  <si>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</si>
  <si>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</si>
  <si>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</si>
  <si>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</si>
  <si>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</si>
  <si>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ř.53 až71</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</si>
  <si>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</si>
  <si>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</si>
  <si>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</si>
  <si>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</si>
  <si>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</si>
  <si>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</si>
  <si>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</si>
  <si>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</si>
  <si>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</si>
  <si>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</si>
  <si>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</si>
  <si>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</si>
  <si>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</si>
  <si>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</si>
  <si>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</si>
  <si>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</si>
  <si>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</si>
  <si>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</si>
  <si>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</si>
  <si>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</si>
  <si>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</si>
  <si>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</si>
  <si>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</si>
  <si>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</si>
  <si>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</si>
  <si>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</si>
  <si>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</si>
  <si>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</si>
  <si>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</si>
  <si>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</si>
  <si>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</si>
  <si>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</si>
  <si>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</si>
  <si>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</si>
  <si>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</si>
  <si>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</si>
  <si>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</si>
  <si>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 xml:space="preserve">                   14.Pohledávky za účastníky sdružení</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</si>
  <si>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</si>
  <si>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</si>
  <si>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</si>
  <si>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</si>
  <si>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</si>
  <si>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</si>
  <si>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</si>
  <si>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</si>
  <si>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</si>
  <si>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</si>
  <si>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</si>
  <si>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</si>
  <si>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</si>
  <si>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</si>
  <si>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</si>
  <si>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</si>
  <si>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ř.73 až 80</t>
  </si>
  <si>
    <t>0072</t>
  </si>
  <si>
    <t xml:space="preserve">                     1.Pokladna</t>
  </si>
  <si>
    <t>211</t>
  </si>
  <si>
    <t>0073</t>
  </si>
  <si>
    <t xml:space="preserve">                     2.Ceniny</t>
  </si>
  <si>
    <t>213</t>
  </si>
  <si>
    <t>0074</t>
  </si>
  <si>
    <t xml:space="preserve">                     3.Účty v bankách</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</si>
  <si>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</si>
  <si>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</si>
  <si>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</si>
  <si>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</si>
  <si>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</si>
  <si>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</si>
  <si>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</si>
  <si>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</si>
  <si>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</si>
  <si>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</si>
  <si>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</si>
  <si>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 xml:space="preserve">                     7.Pořizovaný krátkodobý finanční majetek</t>
  </si>
  <si>
    <t>259</t>
  </si>
  <si>
    <t>0079</t>
  </si>
  <si>
    <t xml:space="preserve">                     8.Peníze na cestě</t>
  </si>
  <si>
    <t>261</t>
  </si>
  <si>
    <t>0080</t>
  </si>
  <si>
    <t xml:space="preserve">    IV. Jiná aktiva celkem                                    </t>
  </si>
  <si>
    <t>ř.82 až 84</t>
  </si>
  <si>
    <t>0081</t>
  </si>
  <si>
    <t xml:space="preserve">                     1.Náklady příštích období</t>
  </si>
  <si>
    <t>381</t>
  </si>
  <si>
    <t>0082</t>
  </si>
  <si>
    <t xml:space="preserve">                     2.Příjmy příštích období</t>
  </si>
  <si>
    <t>385</t>
  </si>
  <si>
    <t>0083</t>
  </si>
  <si>
    <t xml:space="preserve">                     3.Kursové rozdíly aktivní</t>
  </si>
  <si>
    <t>386</t>
  </si>
  <si>
    <t>0084</t>
  </si>
  <si>
    <t xml:space="preserve">Aktiva celkem                                                        </t>
  </si>
  <si>
    <t>ř. 1+41</t>
  </si>
  <si>
    <t>0085</t>
  </si>
  <si>
    <t xml:space="preserve">PASIVA  </t>
  </si>
  <si>
    <t xml:space="preserve"> </t>
  </si>
  <si>
    <t xml:space="preserve">A. Vlastní zdroje celkem                                       </t>
  </si>
  <si>
    <t>ř.87+91</t>
  </si>
  <si>
    <t>0086</t>
  </si>
  <si>
    <t xml:space="preserve">     I. Jmění celkem                                          </t>
  </si>
  <si>
    <t>ř.88 až 90</t>
  </si>
  <si>
    <t>0087</t>
  </si>
  <si>
    <t xml:space="preserve">                     1.Vlastní jmění</t>
  </si>
  <si>
    <t>901</t>
  </si>
  <si>
    <t>0088</t>
  </si>
  <si>
    <t xml:space="preserve">                     2.Fondy</t>
  </si>
  <si>
    <t>911</t>
  </si>
  <si>
    <t>0089</t>
  </si>
  <si>
    <t xml:space="preserve">                     3.Oceňovací rozdíly z přecenění finančního majetku a závazků</t>
  </si>
  <si>
    <t>921</t>
  </si>
  <si>
    <t>0090</t>
  </si>
  <si>
    <t>ř.92 až 94</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</si>
  <si>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</si>
  <si>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</si>
  <si>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</si>
  <si>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</si>
  <si>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</si>
  <si>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</si>
  <si>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</si>
  <si>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</si>
  <si>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</si>
  <si>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</si>
  <si>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</si>
  <si>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ř.96+98+106+130</t>
  </si>
  <si>
    <t>0095</t>
  </si>
  <si>
    <t>Operační program/prioritní osa/oblast podpory  (1)</t>
  </si>
  <si>
    <t>VaV (2)</t>
  </si>
  <si>
    <r>
      <t xml:space="preserve">Prostředky z veřejných zdrojů </t>
    </r>
    <r>
      <rPr>
        <b/>
        <sz val="9"/>
        <color indexed="8"/>
        <rFont val="Calibri"/>
        <family val="2"/>
      </rPr>
      <t>běžné</t>
    </r>
  </si>
  <si>
    <r>
      <t xml:space="preserve">Prostředky z veřejných zdrojů </t>
    </r>
    <r>
      <rPr>
        <b/>
        <sz val="9"/>
        <color indexed="8"/>
        <rFont val="Calibri"/>
        <family val="2"/>
      </rPr>
      <t>kapitálové</t>
    </r>
  </si>
  <si>
    <r>
      <t xml:space="preserve">Prostředky z veřejných zdrojů </t>
    </r>
    <r>
      <rPr>
        <b/>
        <sz val="9"/>
        <color indexed="8"/>
        <rFont val="Calibri"/>
        <family val="2"/>
      </rPr>
      <t>celkem</t>
    </r>
  </si>
  <si>
    <t>z toho zdroje EU v % (5)</t>
  </si>
  <si>
    <t>z toho zajištěno spoluřešit. (6)</t>
  </si>
  <si>
    <t>Nevyčerp. z poskyt. veřejných prostředků v roce (7)</t>
  </si>
  <si>
    <t>Vratka nevyčerp. prostředků  (8)</t>
  </si>
  <si>
    <t>Ostatní použ. neveřejné zdroje celkem (9)</t>
  </si>
  <si>
    <t>poskytnuté (3)</t>
  </si>
  <si>
    <t>použité (4)</t>
  </si>
  <si>
    <t>PO 1 - Počáteční vzdělávání</t>
  </si>
  <si>
    <t>1.1 Zvyšování kvality vzdělávání</t>
  </si>
  <si>
    <t>1.3 Další vzdělávání pracovníků škol a školských zařízení</t>
  </si>
  <si>
    <t xml:space="preserve">     Ministerstvo dopravy a spojů</t>
  </si>
  <si>
    <t xml:space="preserve">     Ministerstvo zemědělství</t>
  </si>
  <si>
    <r>
      <t xml:space="preserve">                            </t>
    </r>
    <r>
      <rPr>
        <i/>
        <sz val="10"/>
        <color indexed="8"/>
        <rFont val="Calibri"/>
        <family val="2"/>
      </rPr>
      <t>z toho:Rámcové programy</t>
    </r>
  </si>
  <si>
    <t>z  toho: Centra základního výzkumu (LC)</t>
  </si>
  <si>
    <t xml:space="preserve">z toho: KONTAKT (ME)                                      </t>
  </si>
  <si>
    <t xml:space="preserve">z toho: NPV II                                       </t>
  </si>
  <si>
    <t xml:space="preserve">          Ministerstvo dopravy a spojů</t>
  </si>
  <si>
    <t xml:space="preserve">        Ministerstvo zemědělství</t>
  </si>
  <si>
    <t xml:space="preserve">     I. Rezervy celkem                                                </t>
  </si>
  <si>
    <t>ř.97</t>
  </si>
  <si>
    <t>0096</t>
  </si>
  <si>
    <t xml:space="preserve">                     1.Rezervy</t>
  </si>
  <si>
    <t>941</t>
  </si>
  <si>
    <t>0097</t>
  </si>
  <si>
    <t xml:space="preserve">     II. Dlouhodobé závazky celkem                   </t>
  </si>
  <si>
    <t>ř.99 až 105</t>
  </si>
  <si>
    <t>0098</t>
  </si>
  <si>
    <t xml:space="preserve">                     1.Dlouhodobé bankovní úvěry</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</si>
  <si>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</si>
  <si>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</si>
  <si>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</si>
  <si>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</si>
  <si>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</si>
  <si>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</si>
  <si>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</si>
  <si>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</si>
  <si>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</si>
  <si>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</si>
  <si>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</si>
  <si>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</si>
  <si>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</si>
  <si>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</si>
  <si>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</si>
  <si>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</si>
  <si>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</si>
  <si>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</si>
  <si>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</si>
  <si>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</si>
  <si>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ř.107 až 129</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</si>
  <si>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</si>
  <si>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</si>
  <si>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</si>
  <si>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</si>
  <si>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</si>
  <si>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</si>
  <si>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</si>
  <si>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</si>
  <si>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</si>
  <si>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</si>
  <si>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</si>
  <si>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</si>
  <si>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</si>
  <si>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</si>
  <si>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</si>
  <si>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</si>
  <si>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</si>
  <si>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</si>
  <si>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</si>
  <si>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</si>
  <si>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</si>
  <si>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</si>
  <si>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</si>
  <si>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</si>
  <si>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</si>
  <si>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</si>
  <si>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</si>
  <si>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</si>
  <si>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</si>
  <si>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</si>
  <si>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</si>
  <si>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</si>
  <si>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</si>
  <si>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 xml:space="preserve">                    15.Závazky k účastníkům sdružení</t>
  </si>
  <si>
    <t>368</t>
  </si>
  <si>
    <t>0121</t>
  </si>
  <si>
    <t xml:space="preserve">                    16.Závazky z pevných termínovaných operací a opcí</t>
  </si>
  <si>
    <t>0122</t>
  </si>
  <si>
    <t xml:space="preserve">                    17.Jiné závazky</t>
  </si>
  <si>
    <t>379</t>
  </si>
  <si>
    <t>0123</t>
  </si>
  <si>
    <t xml:space="preserve">                    18.Krátkodobé bankovní úvěry</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</si>
  <si>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</si>
  <si>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</si>
  <si>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</si>
  <si>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</si>
  <si>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</si>
  <si>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</si>
  <si>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</si>
  <si>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</si>
  <si>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</si>
  <si>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</si>
  <si>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</si>
  <si>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</si>
  <si>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</si>
  <si>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</si>
  <si>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</si>
  <si>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</si>
  <si>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ř.131 až 133</t>
  </si>
  <si>
    <t>0130</t>
  </si>
  <si>
    <t xml:space="preserve">                      1.Výdaje příštích období</t>
  </si>
  <si>
    <t>383</t>
  </si>
  <si>
    <t>0131</t>
  </si>
  <si>
    <t xml:space="preserve">                      2.Výnosy příštích období</t>
  </si>
  <si>
    <t>384</t>
  </si>
  <si>
    <t>0132</t>
  </si>
  <si>
    <t xml:space="preserve">                      3.Kursové rozdíly pasivní</t>
  </si>
  <si>
    <t>387</t>
  </si>
  <si>
    <t>0133</t>
  </si>
  <si>
    <t xml:space="preserve">Pasiva celkem                                                    </t>
  </si>
  <si>
    <t>ř.86+95</t>
  </si>
  <si>
    <t>0134</t>
  </si>
  <si>
    <t>A. Náklady</t>
  </si>
  <si>
    <t xml:space="preserve">     I. Spotřebované nákupy celkem</t>
  </si>
  <si>
    <t>ř.2 až 5</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</si>
  <si>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</si>
  <si>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</si>
  <si>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</si>
  <si>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</si>
  <si>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</si>
  <si>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</si>
  <si>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 xml:space="preserve">            5.Opravy a udržování</t>
  </si>
  <si>
    <t xml:space="preserve">            6.Cestovné</t>
  </si>
  <si>
    <t xml:space="preserve">            7.Náklady na reprezentaci</t>
  </si>
  <si>
    <t xml:space="preserve">            8.Ostatní služby</t>
  </si>
  <si>
    <t xml:space="preserve">     III.Osobní náklady celkem</t>
  </si>
  <si>
    <t>ř.12 až 16</t>
  </si>
  <si>
    <t xml:space="preserve">            9.Mzdové náklady</t>
  </si>
  <si>
    <t xml:space="preserve">            10.Zákonné sociální pojištění</t>
  </si>
  <si>
    <t xml:space="preserve">            11.Ostatní sociální pojištění</t>
  </si>
  <si>
    <t xml:space="preserve">            12.Zákonné sociální náklady</t>
  </si>
  <si>
    <t xml:space="preserve">            13.Ostatní sociální náklady</t>
  </si>
  <si>
    <t xml:space="preserve">    IV.Daně a poplatky celkem</t>
  </si>
  <si>
    <t>ř.18 až 20</t>
  </si>
  <si>
    <t xml:space="preserve">            14.Daň silniční</t>
  </si>
  <si>
    <t xml:space="preserve">            15.Daň z nemovitosti</t>
  </si>
  <si>
    <t xml:space="preserve">            16.Ostatní daně a poplatky</t>
  </si>
  <si>
    <t xml:space="preserve">    V.Ostatní náklady celkem</t>
  </si>
  <si>
    <t>ř.22 až 29</t>
  </si>
  <si>
    <t xml:space="preserve">            17.Smluvní pokuty a úroky z prodlení</t>
  </si>
  <si>
    <t xml:space="preserve">            18.Ostatní pokuty a penále</t>
  </si>
  <si>
    <t xml:space="preserve">            19.Odpis nedobytné pohledávky</t>
  </si>
  <si>
    <t xml:space="preserve">            20.Úroky</t>
  </si>
  <si>
    <t xml:space="preserve">            21.Kursové ztráty</t>
  </si>
  <si>
    <t xml:space="preserve">            22.Dary</t>
  </si>
  <si>
    <t xml:space="preserve">            23.Manka a škody</t>
  </si>
  <si>
    <t xml:space="preserve">            24.Jiné ostatní náklady</t>
  </si>
  <si>
    <t>ř.31 až 36</t>
  </si>
  <si>
    <t xml:space="preserve">            27.Prodané cenné papíry a podíly</t>
  </si>
  <si>
    <t xml:space="preserve">            28.Prodaný materiál</t>
  </si>
  <si>
    <t xml:space="preserve">            29.Tvorba rezerv</t>
  </si>
  <si>
    <t xml:space="preserve">            30.Tvorba opravných položek</t>
  </si>
  <si>
    <t xml:space="preserve">     VII.Poskytnuté příspěvky celkem</t>
  </si>
  <si>
    <t>ř.38 a 39</t>
  </si>
  <si>
    <t xml:space="preserve">            32.Poskytnuté členské příspěvky</t>
  </si>
  <si>
    <t>Tabulka 2.a  Výkaz zisku a ztráty - vysoká škola (bez stravovací a ubytovací činnosti)</t>
  </si>
  <si>
    <t>Tabulka 2.b   Výkaz zisku a ztráty - stravovací a ubytovací činnost</t>
  </si>
  <si>
    <r>
      <t xml:space="preserve">Celkem vyplaceno </t>
    </r>
    <r>
      <rPr>
        <sz val="8"/>
        <rFont val="Calibri"/>
        <family val="2"/>
      </rPr>
      <t>(2)</t>
    </r>
  </si>
  <si>
    <r>
      <t>Počet stipendií</t>
    </r>
    <r>
      <rPr>
        <sz val="8"/>
        <rFont val="Calibri"/>
        <family val="2"/>
      </rPr>
      <t xml:space="preserve"> (3)</t>
    </r>
  </si>
  <si>
    <r>
      <t xml:space="preserve">Ostatní </t>
    </r>
    <r>
      <rPr>
        <sz val="8"/>
        <rFont val="Calibri"/>
        <family val="2"/>
      </rPr>
      <t>(1)</t>
    </r>
  </si>
  <si>
    <t>Vlastní prostředky</t>
  </si>
  <si>
    <t>Projekty ČR</t>
  </si>
  <si>
    <t>Projekty EU</t>
  </si>
  <si>
    <t>projekty mimo EU</t>
  </si>
  <si>
    <r>
      <rPr>
        <sz val="8"/>
        <rFont val="Calibri"/>
        <family val="2"/>
      </rPr>
      <t>(1)</t>
    </r>
    <r>
      <rPr>
        <sz val="10"/>
        <rFont val="Calibri"/>
        <family val="2"/>
      </rPr>
      <t xml:space="preserve"> VŠ uvede, jaké další zdroje použila k financování stipendií. </t>
    </r>
  </si>
  <si>
    <r>
      <rPr>
        <sz val="8"/>
        <rFont val="Calibri"/>
        <family val="2"/>
      </rPr>
      <t>(2)</t>
    </r>
    <r>
      <rPr>
        <sz val="10"/>
        <rFont val="Calibri"/>
        <family val="2"/>
      </rPr>
      <t xml:space="preserve"> VŠ uvede celkovou částku, kterou vyplatila na stipendiích - odděleně pro studenty a pro ostatní účastníky vzdělávání</t>
    </r>
  </si>
  <si>
    <r>
      <rPr>
        <sz val="8"/>
        <rFont val="Calibri"/>
        <family val="2"/>
      </rPr>
      <t>(3)</t>
    </r>
    <r>
      <rPr>
        <sz val="10"/>
        <rFont val="Calibri"/>
        <family val="2"/>
      </rPr>
      <t xml:space="preserve"> </t>
    </r>
    <r>
      <rPr>
        <sz val="10"/>
        <rFont val="Calibri"/>
        <family val="2"/>
      </rPr>
      <t>Počet stipendií studentům/ostatním</t>
    </r>
    <r>
      <rPr>
        <sz val="10"/>
        <rFont val="Calibri"/>
        <family val="2"/>
      </rPr>
      <t xml:space="preserve"> = počet stipendií, která byla studentům / ostatním účastníkům vzdělávání vyplacena za sledovaný rok</t>
    </r>
  </si>
  <si>
    <r>
      <t xml:space="preserve">od zaměstnanců </t>
    </r>
    <r>
      <rPr>
        <sz val="8"/>
        <rFont val="Calibri"/>
        <family val="2"/>
      </rPr>
      <t>(2)</t>
    </r>
  </si>
  <si>
    <t xml:space="preserve">     VIII.Daň z příjmů celkem</t>
  </si>
  <si>
    <t>ř.41</t>
  </si>
  <si>
    <t xml:space="preserve">            33.Dodatečné odvody daně z příjmů</t>
  </si>
  <si>
    <t>Náklady celkem</t>
  </si>
  <si>
    <t xml:space="preserve">ř.1+6+11+17+21+ 30+37+40 </t>
  </si>
  <si>
    <t>B. Výnosy</t>
  </si>
  <si>
    <t xml:space="preserve">        I.Tržby za vlastní výkony a za zboží celkem</t>
  </si>
  <si>
    <t>ř.44 až 46</t>
  </si>
  <si>
    <t xml:space="preserve">             1.Tržby za vlastní výrobky</t>
  </si>
  <si>
    <t xml:space="preserve">             2.Tržby z prodeje služeb</t>
  </si>
  <si>
    <t xml:space="preserve">             3.Tržby za prodané zboží</t>
  </si>
  <si>
    <t xml:space="preserve">       II.Změny stavu vnitroorganizačních zásob celkem</t>
  </si>
  <si>
    <t>ř.48 až 51</t>
  </si>
  <si>
    <t xml:space="preserve">             4.Změna stavu zásob nedokončené výroby</t>
  </si>
  <si>
    <t xml:space="preserve">             5.Změna stavu zásob polotovarů</t>
  </si>
  <si>
    <t xml:space="preserve">             6.Změna stavu zásob výrobků</t>
  </si>
  <si>
    <t xml:space="preserve">             7.Změna stavu zvířat</t>
  </si>
  <si>
    <t xml:space="preserve">       III.Aktivace celkem</t>
  </si>
  <si>
    <t>ř.53 až 56</t>
  </si>
  <si>
    <t xml:space="preserve">             8.Aktivace materiálu a zboží</t>
  </si>
  <si>
    <t xml:space="preserve">             9.Aktivace vnitroorganizačních služeb</t>
  </si>
  <si>
    <t xml:space="preserve">             10.Aktivace dlouhodobého nehmotného majetku</t>
  </si>
  <si>
    <t xml:space="preserve">             11.Aktivace dlouhodobého hmotného majetku</t>
  </si>
  <si>
    <t xml:space="preserve">       IV.Ostatní výnosy celkem</t>
  </si>
  <si>
    <t>ř.58 až 64</t>
  </si>
  <si>
    <t xml:space="preserve">             12.Smluvní pokuty a úroky z prodlení</t>
  </si>
  <si>
    <t xml:space="preserve">             13.Ostatní pokuty a penále</t>
  </si>
  <si>
    <t xml:space="preserve">             14.Platby za odepsané pohledávky</t>
  </si>
  <si>
    <t xml:space="preserve">             15.Úroky</t>
  </si>
  <si>
    <t xml:space="preserve">             16.Kursové zisky</t>
  </si>
  <si>
    <t xml:space="preserve">             17.Zúčtování fondů</t>
  </si>
  <si>
    <t xml:space="preserve">             18.Jiné ostatní výnosy</t>
  </si>
  <si>
    <t>ř.66 až 72</t>
  </si>
  <si>
    <t xml:space="preserve">             20.Tržby z prodeje cenných papírů a podílů</t>
  </si>
  <si>
    <t xml:space="preserve">             21.Tržby z prodeje materiálu</t>
  </si>
  <si>
    <t xml:space="preserve">             22.Výnosy z krátkodobého finančního majetku</t>
  </si>
  <si>
    <t xml:space="preserve">             23.Zúčtování rezerv</t>
  </si>
  <si>
    <t xml:space="preserve">             24.Výnosy z dlouhodobého finančního majetku</t>
  </si>
  <si>
    <t xml:space="preserve">             25.Zúčtování opravných položek</t>
  </si>
  <si>
    <t xml:space="preserve">      VI.Přijaté příspěvky celkem</t>
  </si>
  <si>
    <t>ř.74 až 76</t>
  </si>
  <si>
    <t xml:space="preserve">             26.Přijaté příspěvky zúčtované mezi organizačními složkami</t>
  </si>
  <si>
    <t xml:space="preserve">             27.Přijaté příspěvky (dary)</t>
  </si>
  <si>
    <t xml:space="preserve">             28.Přijaté členské příspěvky</t>
  </si>
  <si>
    <t xml:space="preserve">      VII.Provozní dotace celkem</t>
  </si>
  <si>
    <t>ř.78</t>
  </si>
  <si>
    <t xml:space="preserve">             29.Provozní dotace</t>
  </si>
  <si>
    <t>Výnosy celkem</t>
  </si>
  <si>
    <t>C. Výsledek hospodaření před zdaněním</t>
  </si>
  <si>
    <t xml:space="preserve">             34.Daň z příjmů</t>
  </si>
  <si>
    <t>D. Výsledek hospodaření po zdanění</t>
  </si>
  <si>
    <t>ř.80 - 81</t>
  </si>
  <si>
    <t xml:space="preserve">     Výsledek hospodaření před zdaněním</t>
  </si>
  <si>
    <t xml:space="preserve">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</si>
  <si>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</si>
  <si>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</si>
  <si>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</si>
  <si>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</si>
  <si>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</si>
  <si>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</si>
  <si>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</si>
  <si>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</si>
  <si>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</si>
  <si>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</si>
  <si>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</si>
  <si>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</si>
  <si>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</si>
  <si>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</si>
  <si>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</si>
  <si>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</si>
  <si>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</si>
  <si>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</si>
  <si>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</si>
  <si>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</si>
  <si>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</si>
  <si>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</si>
  <si>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</si>
  <si>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</si>
  <si>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</si>
  <si>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</si>
  <si>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</si>
  <si>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</si>
  <si>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</si>
  <si>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</si>
  <si>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</si>
  <si>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</si>
  <si>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</si>
  <si>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</si>
  <si>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</si>
  <si>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</si>
  <si>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</si>
  <si>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</si>
  <si>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</si>
  <si>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</si>
  <si>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</si>
  <si>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</si>
  <si>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</si>
  <si>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</si>
  <si>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</si>
  <si>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</si>
  <si>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</si>
  <si>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</si>
  <si>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</si>
  <si>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</si>
  <si>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</si>
  <si>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</si>
  <si>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</si>
  <si>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</si>
  <si>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</si>
  <si>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</si>
  <si>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</si>
  <si>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</si>
  <si>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</si>
  <si>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</si>
  <si>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</si>
  <si>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</si>
  <si>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</si>
  <si>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</si>
  <si>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</si>
  <si>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</si>
  <si>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</si>
  <si>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</si>
  <si>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</si>
  <si>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</si>
  <si>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</si>
  <si>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</si>
  <si>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</si>
  <si>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</si>
  <si>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</si>
  <si>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</si>
  <si>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</si>
  <si>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</si>
  <si>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</si>
  <si>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</si>
  <si>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</si>
  <si>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</si>
  <si>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</si>
  <si>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</si>
  <si>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</si>
  <si>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</si>
  <si>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</si>
  <si>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</si>
  <si>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</si>
  <si>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</si>
  <si>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</si>
  <si>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</si>
  <si>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</si>
  <si>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</si>
  <si>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</si>
  <si>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</si>
  <si>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</si>
  <si>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</si>
  <si>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</si>
  <si>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</si>
  <si>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</si>
  <si>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</si>
  <si>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</si>
  <si>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</si>
  <si>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</si>
  <si>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</si>
  <si>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</si>
  <si>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</si>
  <si>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</si>
  <si>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</si>
  <si>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ř.80/1+80/2</t>
  </si>
  <si>
    <t>ř.82/1+82/2</t>
  </si>
  <si>
    <t>sl. 2</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</si>
  <si>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</si>
  <si>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</si>
  <si>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</si>
  <si>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</si>
  <si>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</si>
  <si>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</si>
  <si>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</si>
  <si>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</si>
  <si>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</si>
  <si>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</si>
  <si>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</si>
  <si>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7.Pořizovaný dlouhodobý finanční majetek</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</si>
  <si>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</si>
  <si>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</si>
  <si>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</si>
  <si>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</si>
  <si>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</si>
  <si>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Jednotlivé položky se vykazují v tis. Kč (</t>
    </r>
    <r>
      <rPr>
        <sz val="10"/>
        <rFont val="Calibri"/>
        <family val="2"/>
      </rPr>
      <t>§4, odst.3</t>
    </r>
    <r>
      <rPr>
        <b/>
        <sz val="10"/>
        <rFont val="Calibri"/>
        <family val="2"/>
      </rPr>
      <t>)</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</si>
  <si>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</si>
  <si>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</si>
  <si>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 xml:space="preserve">    Celkem</t>
  </si>
  <si>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</si>
  <si>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</si>
  <si>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</si>
  <si>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</si>
  <si>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</si>
  <si>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</si>
  <si>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</si>
  <si>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</si>
  <si>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</si>
  <si>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</si>
  <si>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</si>
  <si>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</si>
  <si>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</si>
  <si>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</si>
  <si>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</si>
  <si>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</si>
  <si>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</si>
  <si>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</si>
  <si>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</si>
  <si>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</si>
  <si>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</si>
  <si>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</si>
  <si>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</si>
  <si>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</si>
  <si>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</si>
  <si>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</si>
  <si>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</si>
  <si>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</si>
  <si>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</si>
  <si>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</si>
  <si>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</si>
  <si>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</si>
  <si>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</si>
  <si>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</si>
  <si>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</si>
  <si>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</si>
  <si>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</si>
  <si>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</si>
  <si>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</si>
  <si>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</si>
  <si>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</si>
  <si>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</si>
  <si>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</si>
  <si>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r>
      <t xml:space="preserve">Menzy a ostatní stravovací zařízení, pro která vydalo souhlas MŠMT </t>
    </r>
    <r>
      <rPr>
        <sz val="8"/>
        <rFont val="Calibri"/>
        <family val="2"/>
      </rPr>
      <t>(1)</t>
    </r>
  </si>
  <si>
    <t>sl.  3</t>
  </si>
  <si>
    <t>sl. 4</t>
  </si>
  <si>
    <r>
      <t xml:space="preserve">Rozvaha (bilance) </t>
    </r>
    <r>
      <rPr>
        <sz val="8"/>
        <rFont val="Calibri"/>
        <family val="2"/>
      </rPr>
      <t>(1)</t>
    </r>
  </si>
  <si>
    <r>
      <t xml:space="preserve">účet / součet </t>
    </r>
    <r>
      <rPr>
        <sz val="8"/>
        <rFont val="Calibri"/>
        <family val="2"/>
      </rPr>
      <t>(2)</t>
    </r>
  </si>
  <si>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</si>
  <si>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(3)</t>
    </r>
    <r>
      <rPr>
        <sz val="10"/>
        <rFont val="Calibri"/>
        <family val="2"/>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</si>
  <si>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</si>
  <si>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t>ř.43+47+52+57+65+73+77</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</si>
  <si>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</si>
  <si>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</si>
  <si>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</si>
  <si>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</si>
  <si>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</si>
  <si>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</si>
  <si>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</si>
  <si>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</si>
  <si>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</si>
  <si>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</si>
  <si>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</si>
  <si>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</si>
  <si>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r>
      <t xml:space="preserve">Stipendijní fond - tvorba </t>
    </r>
    <r>
      <rPr>
        <sz val="8"/>
        <rFont val="Calibri"/>
        <family val="2"/>
      </rPr>
      <t>(1)</t>
    </r>
  </si>
  <si>
    <r>
      <t xml:space="preserve">Výnosy </t>
    </r>
    <r>
      <rPr>
        <sz val="8"/>
        <rFont val="Calibri"/>
        <family val="2"/>
      </rPr>
      <t>(1)</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</si>
  <si>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</si>
  <si>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</si>
  <si>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</si>
  <si>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</si>
  <si>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</si>
  <si>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</si>
  <si>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</si>
  <si>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</si>
  <si>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t>Studenti</t>
  </si>
  <si>
    <t>Ostatní</t>
  </si>
  <si>
    <t>jiná stipendia</t>
  </si>
  <si>
    <t>Kontrolní vazba</t>
  </si>
  <si>
    <t>Kontrolní vazby</t>
  </si>
  <si>
    <r>
      <rPr>
        <sz val="8"/>
        <rFont val="Calibri"/>
        <family val="2"/>
      </rPr>
      <t>(3)</t>
    </r>
    <r>
      <rPr>
        <sz val="10"/>
        <rFont val="Calibri"/>
        <family val="2"/>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</si>
  <si>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</si>
  <si>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</si>
  <si>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</si>
  <si>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</si>
  <si>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</si>
  <si>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</si>
  <si>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</si>
  <si>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</si>
  <si>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</si>
  <si>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</si>
  <si>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 xml:space="preserve">     VI.Odpisy, prodaný majetek, tvorba rezerv a opravných položek celkem</t>
  </si>
  <si>
    <t xml:space="preserve">            25.Odpisy dlouhodobého nehmotného a hmotného majetku</t>
  </si>
  <si>
    <t xml:space="preserve">            26.Zůstat. cena prodaného dlouh. nehmotného a hmotného majetku</t>
  </si>
  <si>
    <t xml:space="preserve">            31.Poskytnuté příspěvky zúčtované mezi organizačními složkami</t>
  </si>
  <si>
    <t xml:space="preserve">       V.Tržby z prodeje majetku, zúčtování rezerv a opravných položek celkem</t>
  </si>
  <si>
    <t xml:space="preserve">             19.Tržby z prodeje dlouh. nehmotného a hmotného majetku</t>
  </si>
  <si>
    <t>Poplatky stanovené dle § 58 zákona 111/1998 Sb.</t>
  </si>
  <si>
    <t>Pronájem</t>
  </si>
  <si>
    <t>Tržby z prodeje majetku</t>
  </si>
  <si>
    <t>Dary</t>
  </si>
  <si>
    <t>Dědictví</t>
  </si>
  <si>
    <t>Vybrané činnosti</t>
  </si>
  <si>
    <t>Výnosy za rok 2011</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</si>
  <si>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</si>
  <si>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</si>
  <si>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</si>
  <si>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</si>
  <si>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</si>
  <si>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</si>
  <si>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</si>
  <si>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</si>
  <si>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color indexed="8"/>
        <rFont val="Calibri"/>
        <family val="2"/>
      </rPr>
      <t>(5)</t>
    </r>
    <r>
      <rPr>
        <b/>
        <sz val="10"/>
        <color indexed="8"/>
        <rFont val="Calibri"/>
        <family val="2"/>
      </rPr>
      <t xml:space="preserve"> </t>
    </r>
    <r>
      <rPr>
        <b/>
        <sz val="10"/>
        <color indexed="8"/>
        <rFont val="Calibri"/>
        <family val="2"/>
      </rPr>
      <t xml:space="preserve">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</si>
  <si>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</si>
  <si>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</si>
  <si>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</si>
  <si>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</si>
  <si>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</si>
  <si>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</si>
  <si>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</si>
  <si>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</si>
  <si>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</si>
  <si>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</si>
  <si>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</si>
  <si>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</si>
  <si>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</si>
  <si>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</si>
  <si>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</si>
  <si>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</si>
  <si>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</si>
  <si>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</si>
  <si>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</si>
  <si>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</si>
  <si>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</si>
  <si>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</si>
  <si>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</si>
  <si>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</si>
  <si>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</si>
  <si>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</si>
  <si>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4.1 Infrastruktura pro výuku na VŠ spojenou s výzkumem</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</si>
  <si>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</si>
  <si>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</si>
  <si>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</si>
  <si>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</si>
  <si>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</si>
  <si>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</si>
  <si>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</si>
  <si>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</si>
  <si>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</si>
  <si>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</si>
  <si>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</si>
  <si>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</si>
  <si>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</si>
  <si>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</si>
  <si>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</si>
  <si>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</si>
  <si>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</si>
  <si>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</si>
  <si>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</si>
  <si>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</si>
  <si>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</si>
  <si>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</si>
  <si>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</si>
  <si>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</si>
  <si>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</si>
  <si>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</si>
  <si>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M</t>
  </si>
  <si>
    <t>Mimořádné aktivity</t>
  </si>
  <si>
    <t>S</t>
  </si>
  <si>
    <t>Sociální stipendia</t>
  </si>
  <si>
    <t>U</t>
  </si>
  <si>
    <t>Ubytovací stipendia</t>
  </si>
  <si>
    <t>G</t>
  </si>
  <si>
    <t>Fond rozvoje vysokých škol</t>
  </si>
  <si>
    <t>I</t>
  </si>
  <si>
    <t>Rozvojové programy</t>
  </si>
  <si>
    <t>J</t>
  </si>
  <si>
    <t>Dotace na ubytování a stravování</t>
  </si>
  <si>
    <t>A+B</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</si>
  <si>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</si>
  <si>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</si>
  <si>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</si>
  <si>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</si>
  <si>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</si>
  <si>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</si>
  <si>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(2)</t>
    </r>
    <r>
      <rPr>
        <sz val="10"/>
        <rFont val="Calibri"/>
        <family val="2"/>
      </rPr>
      <t xml:space="preserve"> Uvedou se finanční prostředky ve výši dle vystavených limitek k 31. 12. 2011</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</si>
  <si>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</si>
  <si>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r>
      <t>Studijní programy a s nimi spojená tvůrčí činnost</t>
    </r>
    <r>
      <rPr>
        <sz val="8"/>
        <color indexed="8"/>
        <rFont val="Calibri"/>
        <family val="2"/>
      </rPr>
      <t xml:space="preserve"> (6)</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</si>
  <si>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</si>
  <si>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</si>
  <si>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</si>
  <si>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</si>
  <si>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</si>
  <si>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</si>
  <si>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</si>
  <si>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</si>
  <si>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</si>
  <si>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</si>
  <si>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</si>
  <si>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</si>
  <si>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</si>
  <si>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</si>
  <si>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</si>
  <si>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</si>
  <si>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rPr>
        <sz val="8"/>
        <rFont val="Calibri"/>
        <family val="2"/>
      </rPr>
      <t>(1)</t>
    </r>
    <r>
      <rPr>
        <sz val="10"/>
        <rFont val="Calibri"/>
        <family val="2"/>
      </rPr>
      <t xml:space="preserve"> Uvedou se prostředky, které škola v roce 2011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</si>
  <si>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</si>
  <si>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</si>
  <si>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</si>
  <si>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</si>
  <si>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</si>
  <si>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</si>
  <si>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</si>
  <si>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</si>
  <si>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rPr>
        <sz val="8"/>
        <color indexed="8"/>
        <rFont val="Calibri"/>
        <family val="2"/>
      </rPr>
      <t>(6)</t>
    </r>
    <r>
      <rPr>
        <sz val="10"/>
        <color indexed="8"/>
        <rFont val="Calibri"/>
        <family val="2"/>
      </rPr>
      <t xml:space="preserve"> Úvazky pracovníků, v nichž se zaměstnanci vysoké školy nevěnují ani pedagogické ani vědecké činnosti; jde zejména o technicko- hospodářské pracovníky, provozní a obchodně provozní pracovníky, zdravotní a ostatní pracovníky, atp.</t>
    </r>
  </si>
  <si>
    <r>
      <t xml:space="preserve">  C  e  l  k  e  m</t>
    </r>
    <r>
      <rPr>
        <sz val="11"/>
        <rFont val="Calibri"/>
        <family val="2"/>
      </rPr>
      <t xml:space="preserve"> </t>
    </r>
    <r>
      <rPr>
        <sz val="8"/>
        <rFont val="Calibri"/>
        <family val="2"/>
      </rPr>
      <t xml:space="preserve"> (5)</t>
    </r>
  </si>
  <si>
    <t>Tabulka 3   Hospodářský výsledek za rok 2011</t>
  </si>
  <si>
    <t>Tabulka 1   Rozvaha (bilance)</t>
  </si>
  <si>
    <t xml:space="preserve">Tabulka 5.a   Financování vzdělávací a vědecké, výzkumné, vývojové a inovační, umělecké a další tvůrčí činnosti v roce 2011  </t>
  </si>
  <si>
    <t>Tabulka 5.c  Financování programů reprodukce majetku v roce 2011</t>
  </si>
  <si>
    <t>Tabulka 6  Přehled vybraných výnosů za rok 2011</t>
  </si>
  <si>
    <t>Tabulka 7   Příjmy z poplatků a úhrad za další činnosti poskytované veřejnou vysokou školou</t>
  </si>
  <si>
    <t>Tabulka 8   Pracovníci a mzdové prostředky za rok 2011</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</si>
  <si>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</si>
  <si>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</si>
  <si>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</si>
  <si>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t>Tabulka 11   Fondy za rok 2011</t>
  </si>
  <si>
    <t>Tabulka 11.a   Rezervní fond za rok 2011</t>
  </si>
  <si>
    <t>Tabulka 11.b   Fond reprodukce investičního majetku za rok 2011</t>
  </si>
  <si>
    <t>Tabulka 11.c   Stipendijní fond za rok 2011</t>
  </si>
  <si>
    <t>Tabulka 11.d   Fond odměn za rok 2011</t>
  </si>
  <si>
    <t>Tabulka 11.e   Fond účelově určených prostředků za rok 2011</t>
  </si>
  <si>
    <t>Tabulka 11.f   Fond sociální za rok 2011</t>
  </si>
  <si>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</si>
  <si>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</si>
  <si>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rFont val="Calibri"/>
        <family val="2"/>
      </rPr>
      <t xml:space="preserve">(5)  </t>
    </r>
    <r>
      <rPr>
        <sz val="10"/>
        <rFont val="Calibri"/>
        <family val="2"/>
      </rPr>
      <t>Součtová hodnota této tabulky se musí rovnat údaji uvedeném v tabulce 5, ř.10.</t>
    </r>
  </si>
  <si>
    <t>Součet počátečních stavů fondů k 1. 1. roku (pole a1) se rovná  údaji z řádku 0089 sl. 1 tab. 1 - Rozvaha</t>
  </si>
  <si>
    <t>Součet koncových stavů fondů k 31. 12. roku (pole e1) se rovná  údaji z řádku 0089 sl. 2 tab. 1 - Rozvaha</t>
  </si>
  <si>
    <r>
      <t xml:space="preserve">Tab. 8.b:    Pracovníci a mzdové prostředky za rok 2011 </t>
    </r>
    <r>
      <rPr>
        <sz val="11"/>
        <rFont val="Calibri"/>
        <family val="2"/>
      </rPr>
      <t>(bez OON)</t>
    </r>
  </si>
  <si>
    <r>
      <t xml:space="preserve">Tab. 8.a:    Pracovníci a mzdové prostředky za rok 2011 </t>
    </r>
    <r>
      <rPr>
        <sz val="11"/>
        <rFont val="Calibri"/>
        <family val="2"/>
      </rPr>
      <t>(dle zdroje financování mzdy a OON)</t>
    </r>
    <r>
      <rPr>
        <sz val="8"/>
        <rFont val="Calibri"/>
        <family val="2"/>
      </rPr>
      <t xml:space="preserve"> (1)</t>
    </r>
  </si>
  <si>
    <r>
      <rPr>
        <sz val="8"/>
        <rFont val="Calibri"/>
        <family val="2"/>
      </rPr>
      <t>(3)</t>
    </r>
    <r>
      <rPr>
        <sz val="10"/>
        <rFont val="Calibri"/>
        <family val="2"/>
      </rPr>
      <t xml:space="preserve"> Vyhláškou je dáno pouze označení a členění textů; čísla příslušných účtů jsou doplněna pro lepší orientaci ve výkazu.</t>
    </r>
  </si>
  <si>
    <r>
      <rPr>
        <sz val="8"/>
        <rFont val="Calibri"/>
        <family val="2"/>
      </rPr>
      <t>(4)</t>
    </r>
    <r>
      <rPr>
        <sz val="10"/>
        <rFont val="Calibri"/>
        <family val="2"/>
      </rPr>
      <t xml:space="preserve"> Číslování řádků a sloupců je závazné pro datové vstupní věty formátu F-JASU pro zpracování výkazů v MÚZO Praha s.r.o.</t>
    </r>
  </si>
  <si>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</si>
  <si>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</si>
  <si>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</si>
  <si>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</si>
  <si>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</si>
  <si>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</si>
  <si>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</si>
  <si>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</si>
  <si>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</si>
  <si>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</si>
  <si>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</si>
  <si>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t>Tabulka 5.d   Financování programů strukturálních fondů v roce 2011</t>
  </si>
  <si>
    <r>
      <t xml:space="preserve">prostory </t>
    </r>
    <r>
      <rPr>
        <sz val="8"/>
        <rFont val="Calibri"/>
        <family val="2"/>
      </rPr>
      <t>(6)</t>
    </r>
  </si>
  <si>
    <r>
      <t>Tabulka 9  Stipendia za rok</t>
    </r>
    <r>
      <rPr>
        <b/>
        <sz val="12"/>
        <rFont val="Calibri"/>
        <family val="2"/>
      </rPr>
      <t xml:space="preserve"> 2011</t>
    </r>
  </si>
  <si>
    <t>d=a+b+c</t>
  </si>
  <si>
    <r>
      <t xml:space="preserve">od zaměst-  nanců </t>
    </r>
    <r>
      <rPr>
        <sz val="8"/>
        <rFont val="Calibri"/>
        <family val="2"/>
      </rPr>
      <t>(2)</t>
    </r>
  </si>
  <si>
    <r>
      <t xml:space="preserve">ostatní </t>
    </r>
    <r>
      <rPr>
        <sz val="8"/>
        <rFont val="Calibri"/>
        <family val="2"/>
      </rPr>
      <t>(3)</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</si>
  <si>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</si>
  <si>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</si>
  <si>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</si>
  <si>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rPr>
        <sz val="8"/>
        <rFont val="Calibri"/>
        <family val="2"/>
      </rPr>
      <t>(2)</t>
    </r>
    <r>
      <rPr>
        <sz val="10"/>
        <rFont val="Calibri"/>
        <family val="2"/>
      </rPr>
      <t xml:space="preserve"> Údaje v podbarvených polích se načtou automaticky z vyplněných tabulek 11.a až 11.g</t>
    </r>
  </si>
  <si>
    <r>
      <t xml:space="preserve">Tabulka 11.g   Fond provozních prostředků za rok </t>
    </r>
    <r>
      <rPr>
        <b/>
        <sz val="12"/>
        <rFont val="Calibri"/>
        <family val="2"/>
      </rPr>
      <t>2011</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</si>
  <si>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</si>
  <si>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</si>
  <si>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</si>
  <si>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</si>
  <si>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</si>
  <si>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 xml:space="preserve">     IP na mezinárodní spolupráci ČR ve VaV</t>
  </si>
  <si>
    <t xml:space="preserve">     Aplikovaný výzkum</t>
  </si>
  <si>
    <t xml:space="preserve">     NPV</t>
  </si>
  <si>
    <t xml:space="preserve">     Specifický vysokoškolský výzkum</t>
  </si>
  <si>
    <t xml:space="preserve">     Velké infrastruktury</t>
  </si>
  <si>
    <t xml:space="preserve">     GAČR</t>
  </si>
  <si>
    <t xml:space="preserve">     TAČR</t>
  </si>
  <si>
    <t xml:space="preserve">     IP na dlouh. koncepční rozvoj výzk. organizací</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</si>
  <si>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</si>
  <si>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</si>
  <si>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</si>
  <si>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</si>
  <si>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</si>
  <si>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</si>
  <si>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t>studentům</t>
  </si>
  <si>
    <t>ostatním</t>
  </si>
  <si>
    <r>
      <t xml:space="preserve">Tabulka 5   Veřejné zdroje financování VVŠ v roce 2011: prostředky poskytnuté a prostředky použité </t>
    </r>
    <r>
      <rPr>
        <sz val="8"/>
        <rFont val="Calibri"/>
        <family val="2"/>
      </rPr>
      <t>(1)</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</si>
  <si>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</si>
  <si>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</si>
  <si>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</si>
  <si>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vydání duplikátu o studiu</t>
  </si>
  <si>
    <t>vystavení cizojazyčného dokladu o studiu</t>
  </si>
  <si>
    <t>zasílání informací prostřednictvím SMS zpráv</t>
  </si>
  <si>
    <t>prodej informačních brožur
(povinnost jejich nákupu nelze od studentů vyžadovat)</t>
  </si>
  <si>
    <t>-</t>
  </si>
  <si>
    <t>ped. pracovníci VaV</t>
  </si>
  <si>
    <r>
      <t xml:space="preserve">Úhrada za další činnosti poskytované vysokou školou </t>
    </r>
    <r>
      <rPr>
        <sz val="8"/>
        <rFont val="Calibri"/>
        <family val="2"/>
      </rPr>
      <t>(4)</t>
    </r>
  </si>
  <si>
    <t>Transfer znalostí</t>
  </si>
  <si>
    <t>Součást VVŠ</t>
  </si>
  <si>
    <t>hlavní činnost</t>
  </si>
  <si>
    <t>doplňková (hospodářská) činnost</t>
  </si>
  <si>
    <t xml:space="preserve">            Vnitroorganizační náklady</t>
  </si>
  <si>
    <t>143</t>
  </si>
  <si>
    <t>Náklady celkem včetně vnitroorganizačních nákladů</t>
  </si>
  <si>
    <t>ř. 42+143</t>
  </si>
  <si>
    <t>144</t>
  </si>
  <si>
    <t xml:space="preserve">             Vnitroorganizační výnosy </t>
  </si>
  <si>
    <t>180</t>
  </si>
  <si>
    <t xml:space="preserve">             Vnitroorganizační dotace</t>
  </si>
  <si>
    <t>181</t>
  </si>
  <si>
    <t>Výnosy celkem včetně vnitroorganizačních výnosů</t>
  </si>
  <si>
    <t>182</t>
  </si>
  <si>
    <t>ř.79+180+181</t>
  </si>
  <si>
    <t>ř.182-144</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</si>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</sst>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s>
  <fonts count="56">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b/>
      <sz val="10"/>
      <color indexed="12"/>
      <name val="Calibri"/>
      <family val="2"/>
    </font>
    <font>
      <i/>
      <sz val="10"/>
      <color indexed="23"/>
      <name val="Calibri"/>
      <family val="2"/>
    </font>
    <font>
      <i/>
      <sz val="10"/>
      <color indexed="22"/>
      <name val="Calibri"/>
      <family val="2"/>
    </font>
    <font>
      <sz val="9"/>
      <color indexed="8"/>
      <name val="Calibri"/>
      <family val="2"/>
    </font>
    <font>
      <b/>
      <sz val="9"/>
      <color indexed="8"/>
      <name val="Calibri"/>
      <family val="2"/>
    </font>
    <font>
      <b/>
      <i/>
      <sz val="9"/>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s>
  <borders count="169">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color indexed="63"/>
      </top>
      <bottom style="thin"/>
    </border>
    <border>
      <left style="medium"/>
      <right style="thin"/>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style="thin"/>
      <bottom style="thin"/>
    </border>
    <border>
      <left style="medium"/>
      <right style="thin"/>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medium"/>
      <bottom style="medium"/>
    </border>
    <border>
      <left>
        <color indexed="63"/>
      </left>
      <right style="medium"/>
      <top style="medium"/>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color indexed="63"/>
      </left>
      <right style="medium"/>
      <top style="medium"/>
      <bottom style="thin"/>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hair"/>
      <bottom>
        <color indexed="63"/>
      </bottom>
    </border>
    <border>
      <left style="medium"/>
      <right style="medium"/>
      <top style="thin"/>
      <bottom style="mediu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color indexed="63"/>
      </left>
      <right style="thin"/>
      <top style="thin"/>
      <bottom style="medium"/>
    </border>
    <border>
      <left style="thin"/>
      <right style="medium"/>
      <top style="thin"/>
      <bottom style="medium"/>
    </border>
    <border>
      <left style="thin"/>
      <right>
        <color indexed="63"/>
      </right>
      <top style="thin"/>
      <bottom style="medium"/>
    </border>
    <border>
      <left>
        <color indexed="63"/>
      </left>
      <right style="medium"/>
      <top>
        <color indexed="63"/>
      </top>
      <bottom>
        <color indexed="63"/>
      </bottom>
    </border>
    <border>
      <left/>
      <right/>
      <top style="thin"/>
      <bottom/>
    </border>
    <border>
      <left/>
      <right style="hair"/>
      <top/>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thin"/>
      <right>
        <color indexed="63"/>
      </right>
      <top style="medium"/>
      <bottom style="medium"/>
    </border>
    <border>
      <left style="thin"/>
      <right style="thin"/>
      <top>
        <color indexed="63"/>
      </top>
      <bottom>
        <color indexed="63"/>
      </bottom>
    </border>
    <border>
      <left style="thin"/>
      <right>
        <color indexed="63"/>
      </right>
      <top style="medium"/>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thin"/>
      <top style="medium"/>
      <bottom style="thin"/>
    </border>
    <border>
      <left style="medium"/>
      <right style="medium"/>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medium"/>
      <right style="thin"/>
      <top style="thin"/>
      <bottom style="hair"/>
    </border>
    <border>
      <left>
        <color indexed="63"/>
      </left>
      <right style="medium"/>
      <top style="thin"/>
      <bottom style="hair"/>
    </border>
    <border>
      <left style="thin"/>
      <right style="thin"/>
      <top style="hair"/>
      <bottom style="thin"/>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thin"/>
      <top style="hair"/>
      <bottom style="hair"/>
    </border>
    <border>
      <left style="medium"/>
      <right>
        <color indexed="63"/>
      </right>
      <top>
        <color indexed="63"/>
      </top>
      <bottom style="medium"/>
    </border>
    <border>
      <left style="medium"/>
      <right style="thin"/>
      <top style="hair"/>
      <bottom style="medium"/>
    </border>
    <border>
      <left style="medium"/>
      <right/>
      <top style="medium"/>
      <bottom style="thin">
        <color indexed="55"/>
      </bottom>
    </border>
    <border>
      <left style="thin"/>
      <right/>
      <top style="medium"/>
      <bottom style="thin">
        <color indexed="55"/>
      </bottom>
    </border>
    <border>
      <left style="thin"/>
      <right style="medium"/>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color indexed="63"/>
      </left>
      <right>
        <color indexed="63"/>
      </right>
      <top style="thin"/>
      <bottom>
        <color indexed="63"/>
      </bottom>
    </border>
    <border>
      <left style="thin"/>
      <right style="hair"/>
      <top style="thin"/>
      <bottom style="thin"/>
    </border>
    <border>
      <left>
        <color indexed="63"/>
      </left>
      <right>
        <color indexed="63"/>
      </right>
      <top style="thin"/>
      <bottom style="medium"/>
    </border>
    <border>
      <left style="thin"/>
      <right style="hair"/>
      <top style="thin"/>
      <bottom style="medium"/>
    </border>
    <border>
      <left style="hair"/>
      <right style="hair"/>
      <top style="thin"/>
      <bottom style="medium"/>
    </border>
    <border>
      <left style="thin"/>
      <right style="hair"/>
      <top style="medium"/>
      <bottom>
        <color indexed="63"/>
      </bottom>
    </border>
    <border>
      <left style="medium"/>
      <right>
        <color indexed="63"/>
      </right>
      <top style="medium"/>
      <bottom style="thin"/>
    </border>
    <border>
      <left style="hair"/>
      <right style="medium"/>
      <top style="medium"/>
      <bottom style="thin"/>
    </border>
    <border>
      <left style="hair"/>
      <right style="medium"/>
      <top>
        <color indexed="63"/>
      </top>
      <bottom>
        <color indexed="63"/>
      </bottom>
    </border>
    <border>
      <left style="hair"/>
      <right style="medium"/>
      <top style="thin"/>
      <bottom style="thin"/>
    </border>
    <border>
      <left>
        <color indexed="63"/>
      </left>
      <right>
        <color indexed="63"/>
      </right>
      <top>
        <color indexed="63"/>
      </top>
      <bottom style="thin"/>
    </border>
    <border>
      <left style="hair"/>
      <right style="medium"/>
      <top>
        <color indexed="63"/>
      </top>
      <bottom style="thin"/>
    </border>
    <border>
      <left>
        <color indexed="63"/>
      </left>
      <right style="hair"/>
      <top style="thin"/>
      <bottom style="thin"/>
    </border>
    <border>
      <left>
        <color indexed="63"/>
      </left>
      <right style="thin"/>
      <top>
        <color indexed="63"/>
      </top>
      <bottom>
        <color indexed="63"/>
      </bottom>
    </border>
    <border>
      <left style="hair"/>
      <right style="medium"/>
      <top style="medium"/>
      <bottom style="medium"/>
    </border>
    <border>
      <left>
        <color indexed="63"/>
      </left>
      <right style="medium"/>
      <top style="medium"/>
      <bottom>
        <color indexed="63"/>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color indexed="63"/>
      </right>
      <top>
        <color indexed="63"/>
      </top>
      <bottom style="medium"/>
    </border>
    <border>
      <left>
        <color indexed="63"/>
      </left>
      <right style="medium"/>
      <top style="thin"/>
      <bottom style="medium"/>
    </border>
    <border>
      <left style="medium"/>
      <right>
        <color indexed="63"/>
      </right>
      <top style="thin"/>
      <bottom style="medium"/>
    </border>
    <border>
      <left style="medium"/>
      <right/>
      <top/>
      <bottom style="thin">
        <color indexed="22"/>
      </bottom>
    </border>
    <border>
      <left/>
      <right/>
      <top/>
      <bottom style="thin">
        <color indexed="22"/>
      </bottom>
    </border>
    <border>
      <left/>
      <right style="medium"/>
      <top/>
      <bottom style="thin">
        <color indexed="22"/>
      </bottom>
    </border>
    <border>
      <left style="thin"/>
      <right>
        <color indexed="63"/>
      </right>
      <top style="medium"/>
      <bottom>
        <color indexed="63"/>
      </bottom>
    </border>
    <border>
      <left>
        <color indexed="63"/>
      </left>
      <right style="hair"/>
      <top style="medium"/>
      <bottom style="thin"/>
    </border>
    <border>
      <left style="hair"/>
      <right style="hair"/>
      <top style="medium"/>
      <bottom>
        <color indexed="63"/>
      </bottom>
    </border>
    <border>
      <left style="hair"/>
      <right style="hair"/>
      <top>
        <color indexed="63"/>
      </top>
      <bottom style="thin"/>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7" borderId="0" applyNumberFormat="0" applyBorder="0" applyAlignment="0" applyProtection="0"/>
    <xf numFmtId="0" fontId="3" fillId="0" borderId="0">
      <alignment/>
      <protection/>
    </xf>
    <xf numFmtId="0" fontId="1" fillId="0" borderId="0">
      <alignment/>
      <protection/>
    </xf>
    <xf numFmtId="0" fontId="2" fillId="0" borderId="0">
      <alignment/>
      <protection/>
    </xf>
    <xf numFmtId="0" fontId="1" fillId="0" borderId="0">
      <alignment/>
      <protection/>
    </xf>
    <xf numFmtId="0" fontId="0" fillId="18"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3"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7" borderId="8" applyNumberFormat="0" applyAlignment="0" applyProtection="0"/>
    <xf numFmtId="0" fontId="38" fillId="19" borderId="8" applyNumberFormat="0" applyAlignment="0" applyProtection="0"/>
    <xf numFmtId="0" fontId="39" fillId="19" borderId="9" applyNumberFormat="0" applyAlignment="0" applyProtection="0"/>
    <xf numFmtId="0" fontId="40"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cellStyleXfs>
  <cellXfs count="1414">
    <xf numFmtId="0" fontId="0" fillId="0" borderId="0" xfId="0" applyAlignment="1">
      <alignment/>
    </xf>
    <xf numFmtId="0" fontId="3" fillId="0" borderId="0" xfId="47" applyAlignment="1">
      <alignment vertical="center"/>
      <protection/>
    </xf>
    <xf numFmtId="0" fontId="4" fillId="0" borderId="0" xfId="47" applyFont="1" applyAlignment="1" applyProtection="1">
      <alignment vertical="center"/>
      <protection locked="0"/>
    </xf>
    <xf numFmtId="0" fontId="4" fillId="0" borderId="0" xfId="47" applyFont="1" applyAlignment="1">
      <alignment vertical="center"/>
      <protection/>
    </xf>
    <xf numFmtId="0" fontId="4" fillId="0" borderId="0" xfId="47" applyFont="1" applyAlignment="1">
      <alignment horizontal="center" vertical="center"/>
      <protection/>
    </xf>
    <xf numFmtId="49" fontId="4" fillId="0" borderId="0" xfId="47" applyNumberFormat="1" applyFont="1" applyAlignment="1" applyProtection="1">
      <alignment vertical="center"/>
      <protection locked="0"/>
    </xf>
    <xf numFmtId="49" fontId="4" fillId="0" borderId="0" xfId="47" applyNumberFormat="1" applyFont="1" applyAlignment="1">
      <alignment vertical="center"/>
      <protection/>
    </xf>
    <xf numFmtId="0" fontId="6" fillId="0" borderId="0" xfId="47" applyFont="1" applyAlignment="1" applyProtection="1">
      <alignment vertical="center"/>
      <protection locked="0"/>
    </xf>
    <xf numFmtId="0" fontId="5" fillId="0" borderId="0" xfId="47" applyFont="1" applyAlignment="1" applyProtection="1">
      <alignment vertical="center"/>
      <protection locked="0"/>
    </xf>
    <xf numFmtId="49" fontId="5" fillId="0" borderId="0" xfId="47" applyNumberFormat="1" applyFont="1" applyAlignment="1" applyProtection="1">
      <alignment vertical="center"/>
      <protection locked="0"/>
    </xf>
    <xf numFmtId="0" fontId="5" fillId="0" borderId="0" xfId="47" applyFont="1" applyAlignment="1">
      <alignment vertical="center"/>
      <protection/>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6" fillId="0" borderId="0" xfId="47" applyFont="1" applyAlignment="1" applyProtection="1">
      <alignment vertical="center"/>
      <protection locked="0"/>
    </xf>
    <xf numFmtId="0" fontId="5" fillId="0" borderId="0" xfId="47" applyFont="1" applyAlignment="1" applyProtection="1">
      <alignment horizontal="right" vertical="center"/>
      <protection locked="0"/>
    </xf>
    <xf numFmtId="0" fontId="8" fillId="0" borderId="0" xfId="47" applyFont="1" applyAlignment="1" applyProtection="1">
      <alignment vertical="center"/>
      <protection locked="0"/>
    </xf>
    <xf numFmtId="0" fontId="7" fillId="0" borderId="0" xfId="47" applyFont="1" applyAlignment="1" applyProtection="1">
      <alignment vertical="center"/>
      <protection locked="0"/>
    </xf>
    <xf numFmtId="0" fontId="8" fillId="0" borderId="0" xfId="47" applyFont="1" applyAlignment="1">
      <alignment vertical="center"/>
      <protection/>
    </xf>
    <xf numFmtId="0" fontId="5" fillId="0" borderId="0" xfId="47" applyFont="1" applyAlignment="1" applyProtection="1">
      <alignment horizontal="center" vertical="center"/>
      <protection locked="0"/>
    </xf>
    <xf numFmtId="0" fontId="5" fillId="0" borderId="0" xfId="47" applyFont="1" applyAlignment="1">
      <alignment horizontal="center" vertical="center"/>
      <protection/>
    </xf>
    <xf numFmtId="0" fontId="5" fillId="0" borderId="0" xfId="47" applyFont="1" applyBorder="1" applyAlignment="1" applyProtection="1">
      <alignment vertical="center" wrapText="1"/>
      <protection locked="0"/>
    </xf>
    <xf numFmtId="0" fontId="5" fillId="0" borderId="10" xfId="47" applyFont="1" applyBorder="1" applyAlignment="1" applyProtection="1">
      <alignment vertical="center"/>
      <protection locked="0"/>
    </xf>
    <xf numFmtId="0" fontId="5" fillId="0" borderId="0" xfId="47" applyFont="1" applyBorder="1" applyAlignment="1" applyProtection="1">
      <alignment vertical="center"/>
      <protection locked="0"/>
    </xf>
    <xf numFmtId="0" fontId="5" fillId="0" borderId="0" xfId="48" applyFont="1" applyBorder="1" applyAlignment="1">
      <alignment vertical="center"/>
      <protection/>
    </xf>
    <xf numFmtId="49" fontId="5" fillId="0" borderId="0" xfId="48" applyNumberFormat="1" applyFont="1" applyBorder="1" applyAlignment="1">
      <alignment vertical="center"/>
      <protection/>
    </xf>
    <xf numFmtId="0" fontId="5" fillId="0" borderId="11" xfId="48" applyFont="1" applyBorder="1" applyAlignment="1">
      <alignment vertical="center" wrapText="1"/>
      <protection/>
    </xf>
    <xf numFmtId="49" fontId="5" fillId="0" borderId="12" xfId="48" applyNumberFormat="1" applyFont="1" applyBorder="1" applyAlignment="1">
      <alignment horizontal="center" vertical="center" wrapText="1"/>
      <protection/>
    </xf>
    <xf numFmtId="49" fontId="5" fillId="0" borderId="13" xfId="48" applyNumberFormat="1" applyFont="1" applyBorder="1" applyAlignment="1">
      <alignment horizontal="center" vertical="center" wrapText="1"/>
      <protection/>
    </xf>
    <xf numFmtId="49" fontId="5" fillId="0" borderId="14" xfId="48" applyNumberFormat="1" applyFont="1" applyBorder="1" applyAlignment="1">
      <alignment horizontal="center" vertical="center" wrapText="1"/>
      <protection/>
    </xf>
    <xf numFmtId="0" fontId="5" fillId="0" borderId="15" xfId="48" applyFont="1" applyBorder="1" applyAlignment="1">
      <alignment vertical="center" wrapText="1"/>
      <protection/>
    </xf>
    <xf numFmtId="49" fontId="5" fillId="0" borderId="16" xfId="48" applyNumberFormat="1" applyFont="1" applyBorder="1" applyAlignment="1">
      <alignment horizontal="center" vertical="center" wrapText="1"/>
      <protection/>
    </xf>
    <xf numFmtId="0" fontId="5" fillId="0" borderId="0" xfId="48" applyFont="1" applyBorder="1" applyAlignment="1">
      <alignment vertical="center" wrapText="1"/>
      <protection/>
    </xf>
    <xf numFmtId="49" fontId="5" fillId="0" borderId="0" xfId="48" applyNumberFormat="1" applyFont="1" applyBorder="1" applyAlignment="1">
      <alignment vertical="center" wrapText="1"/>
      <protection/>
    </xf>
    <xf numFmtId="0" fontId="7" fillId="0" borderId="17" xfId="48" applyFont="1" applyFill="1" applyBorder="1" applyAlignment="1">
      <alignment horizontal="left" vertical="center"/>
      <protection/>
    </xf>
    <xf numFmtId="49" fontId="7" fillId="0" borderId="18" xfId="48" applyNumberFormat="1" applyFont="1" applyFill="1" applyBorder="1" applyAlignment="1">
      <alignment horizontal="center" vertical="center" wrapText="1"/>
      <protection/>
    </xf>
    <xf numFmtId="49" fontId="7" fillId="0" borderId="19" xfId="48" applyNumberFormat="1" applyFont="1" applyFill="1" applyBorder="1" applyAlignment="1">
      <alignment horizontal="center" vertical="center" wrapText="1"/>
      <protection/>
    </xf>
    <xf numFmtId="0" fontId="5" fillId="0" borderId="0" xfId="47" applyFont="1">
      <alignment/>
      <protection/>
    </xf>
    <xf numFmtId="0" fontId="7" fillId="0" borderId="0" xfId="47" applyFont="1">
      <alignment/>
      <protection/>
    </xf>
    <xf numFmtId="0" fontId="5" fillId="0" borderId="0" xfId="47" applyFont="1" applyProtection="1">
      <alignment/>
      <protection locked="0"/>
    </xf>
    <xf numFmtId="3" fontId="5" fillId="0" borderId="10" xfId="47" applyNumberFormat="1" applyFont="1" applyFill="1" applyBorder="1" applyAlignment="1" applyProtection="1">
      <alignment vertical="center" wrapText="1"/>
      <protection locked="0"/>
    </xf>
    <xf numFmtId="0" fontId="7" fillId="0" borderId="0" xfId="47" applyFont="1" applyAlignment="1">
      <alignment vertical="center"/>
      <protection/>
    </xf>
    <xf numFmtId="0" fontId="5" fillId="0" borderId="0" xfId="47" applyFont="1" applyFill="1" applyAlignment="1" applyProtection="1">
      <alignment vertical="center"/>
      <protection locked="0"/>
    </xf>
    <xf numFmtId="0" fontId="6" fillId="0" borderId="0" xfId="47" applyFont="1" applyFill="1" applyAlignment="1" applyProtection="1">
      <alignment vertical="center"/>
      <protection locked="0"/>
    </xf>
    <xf numFmtId="3" fontId="5" fillId="0" borderId="10" xfId="47" applyNumberFormat="1" applyFont="1" applyFill="1" applyBorder="1" applyAlignment="1" applyProtection="1">
      <alignment horizontal="right" vertical="center" wrapText="1"/>
      <protection locked="0"/>
    </xf>
    <xf numFmtId="0" fontId="5" fillId="0" borderId="0" xfId="47" applyFont="1" applyBorder="1" applyAlignment="1" applyProtection="1">
      <alignment horizontal="justify" vertical="center" wrapText="1"/>
      <protection locked="0"/>
    </xf>
    <xf numFmtId="0" fontId="6" fillId="0" borderId="0" xfId="47" applyFont="1" applyProtection="1">
      <alignment/>
      <protection locked="0"/>
    </xf>
    <xf numFmtId="3" fontId="5" fillId="0" borderId="10" xfId="47" applyNumberFormat="1" applyFont="1" applyFill="1" applyBorder="1" applyAlignment="1" applyProtection="1">
      <alignment vertical="center"/>
      <protection locked="0"/>
    </xf>
    <xf numFmtId="0" fontId="5" fillId="0" borderId="20" xfId="47" applyFont="1" applyBorder="1" applyAlignment="1" applyProtection="1">
      <alignment vertical="center"/>
      <protection locked="0"/>
    </xf>
    <xf numFmtId="0" fontId="5" fillId="0" borderId="0" xfId="47" applyFont="1" applyBorder="1" applyAlignment="1" applyProtection="1">
      <alignment horizontal="left" vertical="center" wrapText="1"/>
      <protection locked="0"/>
    </xf>
    <xf numFmtId="0" fontId="6" fillId="0" borderId="0" xfId="47" applyFont="1" applyBorder="1" applyAlignment="1" applyProtection="1">
      <alignment horizontal="justify" vertical="center"/>
      <protection locked="0"/>
    </xf>
    <xf numFmtId="0" fontId="5" fillId="0" borderId="0" xfId="47" applyFont="1" applyBorder="1" applyAlignment="1" applyProtection="1">
      <alignment horizontal="left" vertical="center"/>
      <protection locked="0"/>
    </xf>
    <xf numFmtId="0" fontId="5" fillId="0" borderId="0" xfId="47" applyFont="1" applyBorder="1" applyAlignment="1">
      <alignment vertical="center"/>
      <protection/>
    </xf>
    <xf numFmtId="0" fontId="5" fillId="0" borderId="0" xfId="47" applyFont="1" applyBorder="1" applyAlignment="1">
      <alignment horizontal="left" vertical="center"/>
      <protection/>
    </xf>
    <xf numFmtId="0" fontId="5" fillId="0" borderId="0" xfId="47" applyFont="1" applyAlignment="1">
      <alignment horizontal="left" vertical="center"/>
      <protection/>
    </xf>
    <xf numFmtId="4" fontId="5" fillId="0" borderId="0" xfId="47" applyNumberFormat="1" applyFont="1" applyAlignment="1" applyProtection="1">
      <alignment vertical="center"/>
      <protection locked="0"/>
    </xf>
    <xf numFmtId="4" fontId="5" fillId="0" borderId="0" xfId="47" applyNumberFormat="1" applyFont="1" applyAlignment="1">
      <alignment vertical="center"/>
      <protection/>
    </xf>
    <xf numFmtId="4" fontId="5" fillId="0" borderId="0" xfId="47" applyNumberFormat="1" applyFont="1" applyAlignment="1" applyProtection="1">
      <alignment horizontal="right" vertical="center"/>
      <protection locked="0"/>
    </xf>
    <xf numFmtId="4" fontId="5" fillId="0" borderId="21" xfId="47" applyNumberFormat="1" applyFont="1" applyBorder="1" applyAlignment="1" applyProtection="1">
      <alignment vertical="center"/>
      <protection locked="0"/>
    </xf>
    <xf numFmtId="0" fontId="5" fillId="0" borderId="14" xfId="47" applyFont="1" applyBorder="1" applyAlignment="1" applyProtection="1">
      <alignment vertical="center"/>
      <protection locked="0"/>
    </xf>
    <xf numFmtId="0" fontId="5" fillId="0" borderId="20" xfId="47" applyFont="1" applyFill="1" applyBorder="1" applyAlignment="1" applyProtection="1">
      <alignment vertical="center"/>
      <protection locked="0"/>
    </xf>
    <xf numFmtId="4" fontId="5" fillId="0" borderId="0" xfId="47" applyNumberFormat="1" applyFont="1" applyProtection="1">
      <alignment/>
      <protection locked="0"/>
    </xf>
    <xf numFmtId="4" fontId="5" fillId="0" borderId="0" xfId="47" applyNumberFormat="1" applyFont="1">
      <alignment/>
      <protection/>
    </xf>
    <xf numFmtId="4" fontId="11" fillId="0" borderId="0" xfId="47" applyNumberFormat="1" applyFont="1" applyBorder="1" applyAlignment="1" applyProtection="1">
      <alignment horizontal="right" vertical="top" wrapText="1"/>
      <protection locked="0"/>
    </xf>
    <xf numFmtId="0" fontId="5" fillId="0" borderId="0" xfId="47" applyFont="1" applyFill="1" applyBorder="1" applyProtection="1">
      <alignment/>
      <protection locked="0"/>
    </xf>
    <xf numFmtId="4" fontId="5" fillId="0" borderId="0" xfId="47" applyNumberFormat="1" applyFont="1" applyFill="1" applyBorder="1" applyProtection="1">
      <alignment/>
      <protection locked="0"/>
    </xf>
    <xf numFmtId="0" fontId="5" fillId="0" borderId="0" xfId="47" applyFont="1" applyProtection="1">
      <alignment/>
      <protection/>
    </xf>
    <xf numFmtId="4" fontId="5" fillId="0" borderId="0" xfId="47" applyNumberFormat="1" applyFont="1" applyProtection="1">
      <alignment/>
      <protection/>
    </xf>
    <xf numFmtId="0" fontId="6" fillId="0" borderId="0" xfId="47" applyFont="1" applyProtection="1">
      <alignment/>
      <protection/>
    </xf>
    <xf numFmtId="0" fontId="11" fillId="0" borderId="0" xfId="47" applyFont="1" applyBorder="1" applyAlignment="1" applyProtection="1">
      <alignment vertical="top" wrapText="1"/>
      <protection/>
    </xf>
    <xf numFmtId="0" fontId="11" fillId="0" borderId="0" xfId="47" applyFont="1" applyBorder="1" applyAlignment="1" applyProtection="1">
      <alignment horizontal="right" vertical="top" wrapText="1"/>
      <protection/>
    </xf>
    <xf numFmtId="0" fontId="5" fillId="0" borderId="0" xfId="47" applyFont="1" applyFill="1" applyBorder="1" applyProtection="1">
      <alignment/>
      <protection/>
    </xf>
    <xf numFmtId="0" fontId="41" fillId="0" borderId="0" xfId="47" applyFont="1" applyFill="1" applyBorder="1" applyAlignment="1" applyProtection="1">
      <alignment vertical="top" wrapText="1"/>
      <protection/>
    </xf>
    <xf numFmtId="0" fontId="41" fillId="0" borderId="0" xfId="47" applyFont="1" applyFill="1" applyBorder="1" applyAlignment="1" applyProtection="1">
      <alignment horizontal="center" vertical="top" wrapText="1"/>
      <protection/>
    </xf>
    <xf numFmtId="0" fontId="41" fillId="0" borderId="0" xfId="47" applyFont="1" applyFill="1" applyBorder="1" applyAlignment="1" applyProtection="1">
      <alignment horizontal="justify" vertical="top" wrapText="1"/>
      <protection/>
    </xf>
    <xf numFmtId="4" fontId="5" fillId="0" borderId="0" xfId="47" applyNumberFormat="1" applyFont="1" applyFill="1" applyBorder="1" applyProtection="1">
      <alignment/>
      <protection/>
    </xf>
    <xf numFmtId="4" fontId="11" fillId="0" borderId="0" xfId="47" applyNumberFormat="1" applyFont="1" applyBorder="1" applyAlignment="1">
      <alignment horizontal="right" vertical="top" wrapText="1"/>
      <protection/>
    </xf>
    <xf numFmtId="0" fontId="19" fillId="0" borderId="0" xfId="48" applyFont="1" applyBorder="1" applyAlignment="1">
      <alignment vertical="center"/>
      <protection/>
    </xf>
    <xf numFmtId="0" fontId="7" fillId="0" borderId="0" xfId="47" applyFont="1" applyBorder="1" applyAlignment="1" applyProtection="1">
      <alignment vertical="center"/>
      <protection locked="0"/>
    </xf>
    <xf numFmtId="49" fontId="7" fillId="0" borderId="0" xfId="48" applyNumberFormat="1" applyFont="1" applyBorder="1" applyAlignment="1">
      <alignment horizontal="center" vertical="center" wrapText="1"/>
      <protection/>
    </xf>
    <xf numFmtId="0" fontId="7" fillId="0" borderId="0" xfId="48" applyFont="1" applyBorder="1" applyAlignment="1">
      <alignment vertical="center"/>
      <protection/>
    </xf>
    <xf numFmtId="0" fontId="5" fillId="0" borderId="0" xfId="48" applyFont="1" applyBorder="1" applyAlignment="1">
      <alignment horizontal="center" vertical="center"/>
      <protection/>
    </xf>
    <xf numFmtId="49" fontId="19" fillId="0" borderId="0" xfId="48" applyNumberFormat="1" applyFont="1" applyBorder="1" applyAlignment="1">
      <alignment horizontal="left" vertical="center"/>
      <protection/>
    </xf>
    <xf numFmtId="49" fontId="5" fillId="0" borderId="22" xfId="48" applyNumberFormat="1" applyFont="1" applyBorder="1" applyAlignment="1">
      <alignment horizontal="center" vertical="center"/>
      <protection/>
    </xf>
    <xf numFmtId="49" fontId="5" fillId="0" borderId="0" xfId="48" applyNumberFormat="1" applyFont="1" applyBorder="1" applyAlignment="1">
      <alignment horizontal="center" vertical="center"/>
      <protection/>
    </xf>
    <xf numFmtId="49" fontId="5" fillId="0" borderId="10" xfId="48" applyNumberFormat="1" applyFont="1" applyBorder="1" applyAlignment="1">
      <alignment horizontal="center" vertical="center"/>
      <protection/>
    </xf>
    <xf numFmtId="0" fontId="5" fillId="0" borderId="23" xfId="48" applyFont="1" applyBorder="1" applyAlignment="1">
      <alignment horizontal="center" vertical="center"/>
      <protection/>
    </xf>
    <xf numFmtId="0" fontId="5" fillId="0" borderId="24" xfId="48" applyFont="1" applyBorder="1" applyAlignment="1">
      <alignment horizontal="center" vertical="center"/>
      <protection/>
    </xf>
    <xf numFmtId="0" fontId="5" fillId="0" borderId="24" xfId="48" applyFont="1" applyBorder="1" applyAlignment="1">
      <alignment horizontal="center" vertical="center" wrapText="1"/>
      <protection/>
    </xf>
    <xf numFmtId="0" fontId="7" fillId="0" borderId="11" xfId="48" applyFont="1" applyBorder="1" applyAlignment="1">
      <alignment vertical="center" wrapText="1"/>
      <protection/>
    </xf>
    <xf numFmtId="0" fontId="7" fillId="0" borderId="0" xfId="48" applyFont="1" applyBorder="1" applyAlignment="1">
      <alignment vertical="center" wrapText="1"/>
      <protection/>
    </xf>
    <xf numFmtId="0" fontId="5" fillId="0" borderId="0" xfId="47" applyFont="1" applyFill="1" applyBorder="1" applyAlignment="1">
      <alignment vertical="center"/>
      <protection/>
    </xf>
    <xf numFmtId="0" fontId="0" fillId="0" borderId="0" xfId="0" applyAlignment="1">
      <alignment vertical="center"/>
    </xf>
    <xf numFmtId="0" fontId="21" fillId="0" borderId="0" xfId="47" applyFont="1" applyAlignment="1" applyProtection="1">
      <alignment vertical="center"/>
      <protection locked="0"/>
    </xf>
    <xf numFmtId="0" fontId="20" fillId="0" borderId="0" xfId="0" applyFont="1" applyAlignment="1">
      <alignment vertical="center"/>
    </xf>
    <xf numFmtId="0" fontId="0" fillId="0" borderId="0" xfId="0" applyAlignment="1">
      <alignment horizontal="center" vertical="center"/>
    </xf>
    <xf numFmtId="0" fontId="11" fillId="0" borderId="0" xfId="0" applyFont="1" applyAlignment="1">
      <alignment vertical="center"/>
    </xf>
    <xf numFmtId="0" fontId="5" fillId="0" borderId="0" xfId="47" applyFont="1" applyBorder="1" applyAlignment="1" applyProtection="1">
      <alignment horizontal="center" vertical="center"/>
      <protection locked="0"/>
    </xf>
    <xf numFmtId="4" fontId="5" fillId="0" borderId="0" xfId="47" applyNumberFormat="1" applyFont="1" applyAlignment="1" applyProtection="1">
      <alignment horizontal="center" vertical="center"/>
      <protection locked="0"/>
    </xf>
    <xf numFmtId="0" fontId="41" fillId="0" borderId="0" xfId="47" applyFont="1" applyFill="1" applyBorder="1" applyAlignment="1" applyProtection="1">
      <alignment horizontal="center" vertical="center" wrapText="1"/>
      <protection locked="0"/>
    </xf>
    <xf numFmtId="4" fontId="5" fillId="0" borderId="0" xfId="47" applyNumberFormat="1" applyFont="1" applyFill="1" applyBorder="1" applyAlignment="1">
      <alignment vertical="center"/>
      <protection/>
    </xf>
    <xf numFmtId="0" fontId="7" fillId="0" borderId="25" xfId="48" applyFont="1" applyBorder="1" applyAlignment="1">
      <alignment vertical="center" wrapText="1"/>
      <protection/>
    </xf>
    <xf numFmtId="0" fontId="5" fillId="0" borderId="0" xfId="48" applyFont="1" applyBorder="1" applyAlignment="1">
      <alignment vertical="center"/>
      <protection/>
    </xf>
    <xf numFmtId="3" fontId="5" fillId="0" borderId="22" xfId="47" applyNumberFormat="1" applyFont="1" applyBorder="1" applyAlignment="1" applyProtection="1">
      <alignment vertical="center"/>
      <protection locked="0"/>
    </xf>
    <xf numFmtId="3" fontId="5" fillId="0" borderId="26" xfId="47" applyNumberFormat="1" applyFont="1" applyBorder="1" applyAlignment="1" applyProtection="1">
      <alignment vertical="center"/>
      <protection locked="0"/>
    </xf>
    <xf numFmtId="3" fontId="5" fillId="0" borderId="10" xfId="47" applyNumberFormat="1" applyFont="1" applyBorder="1" applyAlignment="1" applyProtection="1">
      <alignment vertical="center"/>
      <protection locked="0"/>
    </xf>
    <xf numFmtId="3" fontId="5" fillId="0" borderId="27" xfId="47" applyNumberFormat="1" applyFont="1" applyBorder="1" applyAlignment="1" applyProtection="1">
      <alignment vertical="center"/>
      <protection locked="0"/>
    </xf>
    <xf numFmtId="3" fontId="5" fillId="0" borderId="10" xfId="47" applyNumberFormat="1" applyFont="1" applyBorder="1" applyAlignment="1" applyProtection="1">
      <alignment vertical="center" wrapText="1"/>
      <protection locked="0"/>
    </xf>
    <xf numFmtId="3" fontId="5" fillId="0" borderId="20" xfId="47" applyNumberFormat="1" applyFont="1" applyBorder="1" applyAlignment="1" applyProtection="1">
      <alignment vertical="center"/>
      <protection locked="0"/>
    </xf>
    <xf numFmtId="3" fontId="5" fillId="0" borderId="28" xfId="47" applyNumberFormat="1" applyFont="1" applyBorder="1" applyAlignment="1" applyProtection="1">
      <alignment vertical="center"/>
      <protection locked="0"/>
    </xf>
    <xf numFmtId="3" fontId="5" fillId="0" borderId="0" xfId="48" applyNumberFormat="1" applyFont="1" applyBorder="1" applyAlignment="1">
      <alignment vertical="center"/>
      <protection/>
    </xf>
    <xf numFmtId="3" fontId="7" fillId="0" borderId="19" xfId="48" applyNumberFormat="1" applyFont="1" applyFill="1" applyBorder="1" applyAlignment="1">
      <alignment horizontal="center" vertical="center" wrapText="1"/>
      <protection/>
    </xf>
    <xf numFmtId="3" fontId="7" fillId="0" borderId="21" xfId="48" applyNumberFormat="1" applyFont="1" applyFill="1" applyBorder="1" applyAlignment="1">
      <alignment horizontal="center" vertical="center" wrapText="1"/>
      <protection/>
    </xf>
    <xf numFmtId="3" fontId="7" fillId="0" borderId="14" xfId="48" applyNumberFormat="1" applyFont="1" applyFill="1" applyBorder="1" applyAlignment="1">
      <alignment horizontal="center" vertical="center" wrapText="1"/>
      <protection/>
    </xf>
    <xf numFmtId="3" fontId="7" fillId="0" borderId="29" xfId="48" applyNumberFormat="1" applyFont="1" applyFill="1" applyBorder="1" applyAlignment="1">
      <alignment horizontal="center" vertical="center" wrapText="1"/>
      <protection/>
    </xf>
    <xf numFmtId="3" fontId="7" fillId="0" borderId="19" xfId="47" applyNumberFormat="1" applyFont="1" applyFill="1" applyBorder="1" applyAlignment="1" applyProtection="1">
      <alignment vertical="center"/>
      <protection hidden="1"/>
    </xf>
    <xf numFmtId="3" fontId="5" fillId="0" borderId="0" xfId="47" applyNumberFormat="1" applyFont="1" applyFill="1" applyBorder="1" applyAlignment="1" applyProtection="1">
      <alignment vertical="center"/>
      <protection hidden="1"/>
    </xf>
    <xf numFmtId="3" fontId="5" fillId="0" borderId="0" xfId="47" applyNumberFormat="1" applyFont="1" applyBorder="1" applyAlignment="1" applyProtection="1">
      <alignment vertical="center"/>
      <protection hidden="1"/>
    </xf>
    <xf numFmtId="0" fontId="5" fillId="0" borderId="30" xfId="47" applyFont="1" applyBorder="1" applyAlignment="1" applyProtection="1">
      <alignment horizontal="center" vertical="center" wrapText="1"/>
      <protection locked="0"/>
    </xf>
    <xf numFmtId="0" fontId="5" fillId="0" borderId="31" xfId="47" applyFont="1" applyBorder="1" applyAlignment="1" applyProtection="1">
      <alignment horizontal="center" vertical="center" wrapText="1"/>
      <protection locked="0"/>
    </xf>
    <xf numFmtId="0" fontId="5" fillId="0" borderId="0" xfId="50" applyFont="1" applyFill="1" applyAlignment="1" applyProtection="1">
      <alignment vertical="center"/>
      <protection locked="0"/>
    </xf>
    <xf numFmtId="0" fontId="5" fillId="0" borderId="32" xfId="47" applyFont="1" applyFill="1" applyBorder="1" applyAlignment="1">
      <alignment horizontal="center" vertical="center"/>
      <protection/>
    </xf>
    <xf numFmtId="0" fontId="5" fillId="0" borderId="32" xfId="47" applyFont="1" applyFill="1" applyBorder="1" applyAlignment="1">
      <alignment horizontal="center" vertical="center" wrapText="1"/>
      <protection/>
    </xf>
    <xf numFmtId="0" fontId="5" fillId="0" borderId="33" xfId="47" applyFont="1" applyFill="1" applyBorder="1" applyAlignment="1">
      <alignment horizontal="center" vertical="center"/>
      <protection/>
    </xf>
    <xf numFmtId="0" fontId="5" fillId="0" borderId="34" xfId="47" applyFont="1" applyFill="1" applyBorder="1" applyAlignment="1">
      <alignment horizontal="center" vertical="center" wrapText="1"/>
      <protection/>
    </xf>
    <xf numFmtId="0" fontId="5" fillId="19" borderId="35" xfId="47" applyFont="1" applyFill="1" applyBorder="1" applyAlignment="1">
      <alignment vertical="center"/>
      <protection/>
    </xf>
    <xf numFmtId="0" fontId="5" fillId="0" borderId="36" xfId="47" applyFont="1" applyBorder="1" applyAlignment="1">
      <alignment vertical="center"/>
      <protection/>
    </xf>
    <xf numFmtId="0" fontId="5" fillId="24" borderId="36" xfId="47" applyFont="1" applyFill="1" applyBorder="1" applyAlignment="1">
      <alignment vertical="center"/>
      <protection/>
    </xf>
    <xf numFmtId="0" fontId="5" fillId="0" borderId="37" xfId="47" applyFont="1" applyBorder="1" applyAlignment="1">
      <alignment vertical="center"/>
      <protection/>
    </xf>
    <xf numFmtId="0" fontId="5" fillId="24" borderId="37" xfId="47" applyFont="1" applyFill="1" applyBorder="1" applyAlignment="1">
      <alignment vertical="center"/>
      <protection/>
    </xf>
    <xf numFmtId="0" fontId="5" fillId="0" borderId="38" xfId="47" applyFont="1" applyBorder="1" applyAlignment="1">
      <alignment vertical="center"/>
      <protection/>
    </xf>
    <xf numFmtId="0" fontId="5" fillId="24" borderId="38" xfId="47" applyFont="1" applyFill="1" applyBorder="1" applyAlignment="1">
      <alignment vertical="center"/>
      <protection/>
    </xf>
    <xf numFmtId="4" fontId="8" fillId="0" borderId="0" xfId="47" applyNumberFormat="1" applyFont="1" applyAlignment="1">
      <alignment vertical="center"/>
      <protection/>
    </xf>
    <xf numFmtId="3" fontId="5" fillId="0" borderId="23" xfId="47" applyNumberFormat="1" applyFont="1" applyBorder="1" applyAlignment="1" applyProtection="1">
      <alignment horizontal="right" vertical="center" wrapText="1" indent="1"/>
      <protection locked="0"/>
    </xf>
    <xf numFmtId="3" fontId="5" fillId="0" borderId="39" xfId="47" applyNumberFormat="1" applyFont="1" applyBorder="1" applyAlignment="1" applyProtection="1">
      <alignment horizontal="right" vertical="center" wrapText="1" indent="1"/>
      <protection locked="0"/>
    </xf>
    <xf numFmtId="3" fontId="5" fillId="0" borderId="23" xfId="47" applyNumberFormat="1" applyFont="1" applyBorder="1" applyAlignment="1" applyProtection="1">
      <alignment horizontal="right" vertical="center" wrapText="1" indent="1"/>
      <protection locked="0"/>
    </xf>
    <xf numFmtId="3" fontId="5" fillId="0" borderId="22" xfId="47" applyNumberFormat="1" applyFont="1" applyBorder="1" applyAlignment="1" applyProtection="1">
      <alignment horizontal="right" vertical="center" wrapText="1" indent="1"/>
      <protection locked="0"/>
    </xf>
    <xf numFmtId="3" fontId="5" fillId="0" borderId="40" xfId="47" applyNumberFormat="1" applyFont="1" applyBorder="1" applyAlignment="1" applyProtection="1">
      <alignment horizontal="right" vertical="center" wrapText="1" indent="1"/>
      <protection locked="0"/>
    </xf>
    <xf numFmtId="3" fontId="5" fillId="0" borderId="26" xfId="47" applyNumberFormat="1" applyFont="1" applyBorder="1" applyAlignment="1" applyProtection="1">
      <alignment horizontal="right" vertical="center" wrapText="1" indent="1"/>
      <protection locked="0"/>
    </xf>
    <xf numFmtId="3" fontId="5" fillId="0" borderId="24" xfId="47" applyNumberFormat="1" applyFont="1" applyBorder="1" applyAlignment="1" applyProtection="1">
      <alignment horizontal="right" vertical="center" wrapText="1" indent="1"/>
      <protection locked="0"/>
    </xf>
    <xf numFmtId="3" fontId="5" fillId="0" borderId="41" xfId="47" applyNumberFormat="1" applyFont="1" applyBorder="1" applyAlignment="1" applyProtection="1">
      <alignment horizontal="right" vertical="center" wrapText="1" indent="1"/>
      <protection locked="0"/>
    </xf>
    <xf numFmtId="3" fontId="5" fillId="0" borderId="24" xfId="47" applyNumberFormat="1" applyFont="1" applyBorder="1" applyAlignment="1" applyProtection="1">
      <alignment horizontal="right" vertical="center" wrapText="1" indent="1"/>
      <protection locked="0"/>
    </xf>
    <xf numFmtId="3" fontId="5" fillId="0" borderId="10" xfId="47" applyNumberFormat="1" applyFont="1" applyBorder="1" applyAlignment="1" applyProtection="1">
      <alignment horizontal="right" vertical="center" wrapText="1" indent="1"/>
      <protection locked="0"/>
    </xf>
    <xf numFmtId="3" fontId="5" fillId="0" borderId="42" xfId="47" applyNumberFormat="1" applyFont="1" applyBorder="1" applyAlignment="1" applyProtection="1">
      <alignment horizontal="right" vertical="center" wrapText="1" indent="1"/>
      <protection locked="0"/>
    </xf>
    <xf numFmtId="3" fontId="5" fillId="0" borderId="43" xfId="47" applyNumberFormat="1" applyFont="1" applyBorder="1" applyAlignment="1" applyProtection="1">
      <alignment horizontal="right" vertical="center" wrapText="1" indent="1"/>
      <protection locked="0"/>
    </xf>
    <xf numFmtId="3" fontId="5" fillId="0" borderId="44" xfId="47" applyNumberFormat="1" applyFont="1" applyBorder="1" applyAlignment="1" applyProtection="1">
      <alignment horizontal="right" vertical="center" wrapText="1" indent="1"/>
      <protection locked="0"/>
    </xf>
    <xf numFmtId="3" fontId="5" fillId="0" borderId="43" xfId="47" applyNumberFormat="1" applyFont="1" applyBorder="1" applyAlignment="1" applyProtection="1">
      <alignment horizontal="right" vertical="center" wrapText="1" indent="1"/>
      <protection locked="0"/>
    </xf>
    <xf numFmtId="3" fontId="5" fillId="0" borderId="20" xfId="47" applyNumberFormat="1" applyFont="1" applyBorder="1" applyAlignment="1" applyProtection="1">
      <alignment horizontal="right" vertical="center" wrapText="1" indent="1"/>
      <protection locked="0"/>
    </xf>
    <xf numFmtId="3" fontId="5" fillId="0" borderId="45" xfId="47" applyNumberFormat="1" applyFont="1" applyBorder="1" applyAlignment="1" applyProtection="1">
      <alignment horizontal="right" vertical="center" wrapText="1" indent="1"/>
      <protection locked="0"/>
    </xf>
    <xf numFmtId="3" fontId="7" fillId="0" borderId="18" xfId="47" applyNumberFormat="1" applyFont="1" applyBorder="1" applyAlignment="1" applyProtection="1">
      <alignment horizontal="right" vertical="center" wrapText="1" indent="1"/>
      <protection hidden="1"/>
    </xf>
    <xf numFmtId="3" fontId="7" fillId="0" borderId="46" xfId="47" applyNumberFormat="1" applyFont="1" applyBorder="1" applyAlignment="1" applyProtection="1">
      <alignment horizontal="right" vertical="center" wrapText="1" indent="1"/>
      <protection hidden="1"/>
    </xf>
    <xf numFmtId="3" fontId="7" fillId="0" borderId="18" xfId="47" applyNumberFormat="1" applyFont="1" applyBorder="1" applyAlignment="1" applyProtection="1">
      <alignment horizontal="right" vertical="center" wrapText="1" indent="1"/>
      <protection hidden="1"/>
    </xf>
    <xf numFmtId="3" fontId="7" fillId="0" borderId="19" xfId="47" applyNumberFormat="1" applyFont="1" applyBorder="1" applyAlignment="1" applyProtection="1">
      <alignment horizontal="right" vertical="center" wrapText="1" indent="1"/>
      <protection hidden="1"/>
    </xf>
    <xf numFmtId="3" fontId="7" fillId="0" borderId="47" xfId="47" applyNumberFormat="1" applyFont="1" applyBorder="1" applyAlignment="1" applyProtection="1">
      <alignment horizontal="right" vertical="center" wrapText="1" indent="1"/>
      <protection hidden="1"/>
    </xf>
    <xf numFmtId="3" fontId="7" fillId="19" borderId="35" xfId="47" applyNumberFormat="1" applyFont="1" applyFill="1" applyBorder="1" applyAlignment="1">
      <alignment vertical="center"/>
      <protection/>
    </xf>
    <xf numFmtId="3" fontId="7" fillId="19" borderId="10" xfId="47" applyNumberFormat="1" applyFont="1" applyFill="1" applyBorder="1" applyAlignment="1">
      <alignment vertical="center"/>
      <protection/>
    </xf>
    <xf numFmtId="3" fontId="5" fillId="19" borderId="41" xfId="47" applyNumberFormat="1" applyFont="1" applyFill="1" applyBorder="1" applyAlignment="1">
      <alignment vertical="center"/>
      <protection/>
    </xf>
    <xf numFmtId="3" fontId="5" fillId="19" borderId="48" xfId="47" applyNumberFormat="1" applyFont="1" applyFill="1" applyBorder="1" applyAlignment="1">
      <alignment vertical="center"/>
      <protection/>
    </xf>
    <xf numFmtId="3" fontId="5" fillId="19" borderId="49" xfId="47" applyNumberFormat="1" applyFont="1" applyFill="1" applyBorder="1" applyAlignment="1">
      <alignment vertical="center"/>
      <protection/>
    </xf>
    <xf numFmtId="3" fontId="5" fillId="19" borderId="50" xfId="47" applyNumberFormat="1" applyFont="1" applyFill="1" applyBorder="1" applyAlignment="1">
      <alignment vertical="center"/>
      <protection/>
    </xf>
    <xf numFmtId="3" fontId="5" fillId="0" borderId="29" xfId="47" applyNumberFormat="1" applyFont="1" applyBorder="1" applyAlignment="1" applyProtection="1">
      <alignment vertical="center"/>
      <protection locked="0"/>
    </xf>
    <xf numFmtId="3" fontId="5" fillId="0" borderId="21" xfId="47" applyNumberFormat="1" applyFont="1" applyBorder="1" applyAlignment="1" applyProtection="1">
      <alignment vertical="center"/>
      <protection hidden="1"/>
    </xf>
    <xf numFmtId="3" fontId="5" fillId="0" borderId="51" xfId="47" applyNumberFormat="1" applyFont="1" applyBorder="1" applyAlignment="1" applyProtection="1">
      <alignment vertical="center"/>
      <protection locked="0"/>
    </xf>
    <xf numFmtId="3" fontId="5" fillId="0" borderId="41" xfId="47" applyNumberFormat="1" applyFont="1" applyBorder="1" applyAlignment="1" applyProtection="1">
      <alignment horizontal="right" vertical="center"/>
      <protection locked="0"/>
    </xf>
    <xf numFmtId="3" fontId="5" fillId="0" borderId="41" xfId="47" applyNumberFormat="1" applyFont="1" applyBorder="1" applyAlignment="1" applyProtection="1">
      <alignment horizontal="right"/>
      <protection locked="0"/>
    </xf>
    <xf numFmtId="3" fontId="5" fillId="0" borderId="44" xfId="47" applyNumberFormat="1" applyFont="1" applyBorder="1" applyAlignment="1" applyProtection="1">
      <alignment horizontal="right" vertical="center"/>
      <protection locked="0"/>
    </xf>
    <xf numFmtId="3" fontId="5" fillId="0" borderId="47" xfId="47" applyNumberFormat="1" applyFont="1" applyBorder="1" applyAlignment="1" applyProtection="1">
      <alignment horizontal="right" vertical="center"/>
      <protection hidden="1"/>
    </xf>
    <xf numFmtId="3" fontId="5" fillId="0" borderId="39" xfId="47" applyNumberFormat="1" applyFont="1" applyBorder="1" applyAlignment="1" applyProtection="1">
      <alignment horizontal="right" vertical="top" wrapText="1"/>
      <protection locked="0"/>
    </xf>
    <xf numFmtId="3" fontId="5" fillId="0" borderId="41" xfId="47" applyNumberFormat="1" applyFont="1" applyBorder="1" applyAlignment="1" applyProtection="1">
      <alignment horizontal="right" vertical="top" wrapText="1"/>
      <protection locked="0"/>
    </xf>
    <xf numFmtId="3" fontId="7" fillId="0" borderId="41" xfId="47" applyNumberFormat="1" applyFont="1" applyBorder="1" applyAlignment="1" applyProtection="1">
      <alignment horizontal="right" vertical="top" wrapText="1"/>
      <protection locked="0"/>
    </xf>
    <xf numFmtId="3" fontId="5" fillId="0" borderId="47" xfId="47" applyNumberFormat="1" applyFont="1" applyBorder="1" applyAlignment="1" applyProtection="1">
      <alignment vertical="center"/>
      <protection hidden="1"/>
    </xf>
    <xf numFmtId="0" fontId="11" fillId="0" borderId="0" xfId="47" applyFont="1" applyAlignment="1">
      <alignment horizontal="right" vertical="center" wrapText="1"/>
      <protection/>
    </xf>
    <xf numFmtId="0" fontId="11" fillId="0" borderId="0" xfId="47" applyFont="1" applyBorder="1" applyAlignment="1">
      <alignment horizontal="right" vertical="center" wrapText="1"/>
      <protection/>
    </xf>
    <xf numFmtId="0" fontId="11" fillId="0" borderId="0" xfId="47" applyFont="1" applyBorder="1" applyAlignment="1">
      <alignment vertical="center" wrapText="1"/>
      <protection/>
    </xf>
    <xf numFmtId="4" fontId="5" fillId="0" borderId="0" xfId="47" applyNumberFormat="1" applyFont="1" applyBorder="1" applyAlignment="1" applyProtection="1">
      <alignment vertical="center"/>
      <protection hidden="1"/>
    </xf>
    <xf numFmtId="0" fontId="11" fillId="0" borderId="0" xfId="47" applyFont="1" applyAlignment="1">
      <alignment vertical="center" wrapText="1"/>
      <protection/>
    </xf>
    <xf numFmtId="4" fontId="41" fillId="0" borderId="0" xfId="47" applyNumberFormat="1" applyFont="1" applyFill="1" applyBorder="1" applyAlignment="1" applyProtection="1">
      <alignment vertical="center" wrapText="1"/>
      <protection locked="0"/>
    </xf>
    <xf numFmtId="0" fontId="41" fillId="0" borderId="0" xfId="47" applyFont="1" applyFill="1" applyBorder="1" applyAlignment="1">
      <alignment vertical="center" wrapText="1"/>
      <protection/>
    </xf>
    <xf numFmtId="0" fontId="41" fillId="0" borderId="0" xfId="47" applyFont="1" applyFill="1" applyBorder="1" applyAlignment="1">
      <alignment horizontal="center" vertical="center" wrapText="1"/>
      <protection/>
    </xf>
    <xf numFmtId="4" fontId="41" fillId="0" borderId="0" xfId="47" applyNumberFormat="1" applyFont="1" applyFill="1" applyBorder="1" applyAlignment="1" applyProtection="1">
      <alignment horizontal="center" vertical="center" wrapText="1"/>
      <protection locked="0"/>
    </xf>
    <xf numFmtId="0" fontId="41" fillId="0" borderId="0" xfId="47" applyFont="1" applyFill="1" applyBorder="1" applyAlignment="1">
      <alignment horizontal="justify" vertical="center" wrapText="1"/>
      <protection/>
    </xf>
    <xf numFmtId="4" fontId="41" fillId="0" borderId="0" xfId="47" applyNumberFormat="1" applyFont="1" applyFill="1" applyBorder="1" applyAlignment="1">
      <alignment horizontal="justify" vertical="center" wrapText="1"/>
      <protection/>
    </xf>
    <xf numFmtId="3" fontId="11" fillId="0" borderId="26" xfId="47" applyNumberFormat="1" applyFont="1" applyBorder="1" applyAlignment="1" applyProtection="1">
      <alignment horizontal="right" vertical="center" wrapText="1"/>
      <protection locked="0"/>
    </xf>
    <xf numFmtId="3" fontId="11" fillId="0" borderId="52" xfId="47" applyNumberFormat="1" applyFont="1" applyBorder="1" applyAlignment="1" applyProtection="1">
      <alignment horizontal="right" vertical="center" wrapText="1"/>
      <protection locked="0"/>
    </xf>
    <xf numFmtId="3" fontId="11" fillId="0" borderId="21" xfId="47" applyNumberFormat="1" applyFont="1" applyBorder="1" applyAlignment="1" applyProtection="1">
      <alignment horizontal="right" vertical="center" wrapText="1"/>
      <protection hidden="1"/>
    </xf>
    <xf numFmtId="3" fontId="11" fillId="0" borderId="29" xfId="47" applyNumberFormat="1" applyFont="1" applyBorder="1" applyAlignment="1" applyProtection="1">
      <alignment horizontal="right" vertical="center" wrapText="1"/>
      <protection locked="0"/>
    </xf>
    <xf numFmtId="3" fontId="5" fillId="0" borderId="21" xfId="47" applyNumberFormat="1" applyFont="1" applyBorder="1" applyAlignment="1" applyProtection="1">
      <alignment vertical="center"/>
      <protection/>
    </xf>
    <xf numFmtId="3" fontId="5" fillId="0" borderId="26" xfId="47" applyNumberFormat="1" applyFont="1" applyBorder="1" applyAlignment="1" applyProtection="1">
      <alignment vertical="center"/>
      <protection/>
    </xf>
    <xf numFmtId="3" fontId="5" fillId="0" borderId="27" xfId="47" applyNumberFormat="1" applyFont="1" applyBorder="1" applyAlignment="1" applyProtection="1">
      <alignment vertical="center"/>
      <protection/>
    </xf>
    <xf numFmtId="3" fontId="5" fillId="0" borderId="10" xfId="47" applyNumberFormat="1" applyFont="1" applyBorder="1" applyAlignment="1" applyProtection="1">
      <alignment horizontal="right" vertical="center" wrapText="1"/>
      <protection locked="0"/>
    </xf>
    <xf numFmtId="3" fontId="5" fillId="0" borderId="27" xfId="47" applyNumberFormat="1" applyFont="1" applyBorder="1" applyAlignment="1" applyProtection="1">
      <alignment horizontal="right" vertical="center" wrapText="1"/>
      <protection/>
    </xf>
    <xf numFmtId="3" fontId="5" fillId="0" borderId="20" xfId="47" applyNumberFormat="1" applyFont="1" applyBorder="1" applyAlignment="1" applyProtection="1">
      <alignment horizontal="right" vertical="center" wrapText="1"/>
      <protection locked="0"/>
    </xf>
    <xf numFmtId="3" fontId="5" fillId="0" borderId="28" xfId="47" applyNumberFormat="1" applyFont="1" applyBorder="1" applyAlignment="1" applyProtection="1">
      <alignment horizontal="right" vertical="center" wrapText="1"/>
      <protection/>
    </xf>
    <xf numFmtId="3" fontId="5" fillId="0" borderId="47" xfId="47" applyNumberFormat="1" applyFont="1" applyBorder="1" applyAlignment="1" applyProtection="1">
      <alignment horizontal="right" vertical="center" wrapText="1"/>
      <protection/>
    </xf>
    <xf numFmtId="3" fontId="5" fillId="0" borderId="14" xfId="47" applyNumberFormat="1" applyFont="1" applyBorder="1" applyAlignment="1" applyProtection="1">
      <alignment vertical="center"/>
      <protection locked="0"/>
    </xf>
    <xf numFmtId="3" fontId="5" fillId="0" borderId="51" xfId="47" applyNumberFormat="1" applyFont="1" applyBorder="1" applyAlignment="1" applyProtection="1">
      <alignment vertical="center"/>
      <protection/>
    </xf>
    <xf numFmtId="3" fontId="5" fillId="0" borderId="39" xfId="47" applyNumberFormat="1" applyFont="1" applyBorder="1" applyAlignment="1" applyProtection="1">
      <alignment vertical="center"/>
      <protection/>
    </xf>
    <xf numFmtId="3" fontId="5" fillId="0" borderId="41" xfId="47" applyNumberFormat="1" applyFont="1" applyBorder="1" applyAlignment="1" applyProtection="1">
      <alignment vertical="center"/>
      <protection/>
    </xf>
    <xf numFmtId="3" fontId="5" fillId="0" borderId="19" xfId="47" applyNumberFormat="1" applyFont="1" applyBorder="1" applyAlignment="1" applyProtection="1">
      <alignment vertical="center"/>
      <protection/>
    </xf>
    <xf numFmtId="3" fontId="5" fillId="0" borderId="47" xfId="47" applyNumberFormat="1" applyFont="1" applyBorder="1" applyAlignment="1" applyProtection="1">
      <alignment vertical="center"/>
      <protection/>
    </xf>
    <xf numFmtId="3" fontId="5" fillId="0" borderId="22" xfId="47" applyNumberFormat="1" applyFont="1" applyBorder="1" applyAlignment="1" applyProtection="1">
      <alignment vertical="center"/>
      <protection hidden="1"/>
    </xf>
    <xf numFmtId="0" fontId="5" fillId="0" borderId="0" xfId="47" applyFont="1" applyFill="1" applyAlignment="1" applyProtection="1">
      <alignment vertical="center"/>
      <protection locked="0"/>
    </xf>
    <xf numFmtId="3" fontId="5" fillId="0" borderId="39" xfId="47" applyNumberFormat="1" applyFont="1" applyBorder="1" applyAlignment="1" applyProtection="1">
      <alignment vertical="center"/>
      <protection locked="0"/>
    </xf>
    <xf numFmtId="0" fontId="5" fillId="7" borderId="0" xfId="47" applyFont="1" applyFill="1" applyAlignment="1">
      <alignment vertical="center"/>
      <protection/>
    </xf>
    <xf numFmtId="3" fontId="5" fillId="7" borderId="36" xfId="47" applyNumberFormat="1" applyFont="1" applyFill="1" applyBorder="1" applyAlignment="1">
      <alignment vertical="center"/>
      <protection/>
    </xf>
    <xf numFmtId="3" fontId="5" fillId="7" borderId="53" xfId="47" applyNumberFormat="1" applyFont="1" applyFill="1" applyBorder="1" applyAlignment="1">
      <alignment vertical="center"/>
      <protection/>
    </xf>
    <xf numFmtId="3" fontId="5" fillId="7" borderId="37" xfId="47" applyNumberFormat="1" applyFont="1" applyFill="1" applyBorder="1" applyAlignment="1">
      <alignment vertical="center"/>
      <protection/>
    </xf>
    <xf numFmtId="3" fontId="5" fillId="7" borderId="54" xfId="47" applyNumberFormat="1" applyFont="1" applyFill="1" applyBorder="1" applyAlignment="1">
      <alignment vertical="center"/>
      <protection/>
    </xf>
    <xf numFmtId="3" fontId="5" fillId="7" borderId="38" xfId="47" applyNumberFormat="1" applyFont="1" applyFill="1" applyBorder="1" applyAlignment="1">
      <alignment vertical="center"/>
      <protection/>
    </xf>
    <xf numFmtId="3" fontId="5" fillId="7" borderId="55" xfId="47" applyNumberFormat="1" applyFont="1" applyFill="1" applyBorder="1" applyAlignment="1">
      <alignment vertical="center"/>
      <protection/>
    </xf>
    <xf numFmtId="4" fontId="8" fillId="7" borderId="0" xfId="47" applyNumberFormat="1" applyFont="1" applyFill="1" applyAlignment="1">
      <alignment vertical="center"/>
      <protection/>
    </xf>
    <xf numFmtId="0" fontId="8" fillId="7" borderId="0" xfId="47" applyFont="1" applyFill="1" applyAlignment="1">
      <alignment vertical="center"/>
      <protection/>
    </xf>
    <xf numFmtId="0" fontId="5" fillId="7" borderId="0" xfId="47" applyFont="1" applyFill="1" applyAlignment="1" applyProtection="1">
      <alignment vertical="center"/>
      <protection locked="0"/>
    </xf>
    <xf numFmtId="3" fontId="5" fillId="7" borderId="56" xfId="47" applyNumberFormat="1" applyFont="1" applyFill="1" applyBorder="1" applyAlignment="1">
      <alignment vertical="center"/>
      <protection/>
    </xf>
    <xf numFmtId="173" fontId="5" fillId="24" borderId="54" xfId="47" applyNumberFormat="1" applyFont="1" applyFill="1" applyBorder="1" applyAlignment="1">
      <alignment horizontal="center" vertical="center"/>
      <protection/>
    </xf>
    <xf numFmtId="0" fontId="7" fillId="0" borderId="57" xfId="48" applyFont="1" applyBorder="1" applyAlignment="1">
      <alignment vertical="center" wrapText="1"/>
      <protection/>
    </xf>
    <xf numFmtId="0" fontId="7" fillId="0" borderId="58" xfId="48" applyFont="1" applyBorder="1" applyAlignment="1">
      <alignment vertical="center" wrapText="1"/>
      <protection/>
    </xf>
    <xf numFmtId="0" fontId="0" fillId="0" borderId="0" xfId="0" applyFill="1" applyAlignment="1">
      <alignment/>
    </xf>
    <xf numFmtId="0" fontId="5" fillId="24" borderId="59" xfId="47" applyFont="1" applyFill="1" applyBorder="1" applyAlignment="1">
      <alignment horizontal="center" vertical="center"/>
      <protection/>
    </xf>
    <xf numFmtId="0" fontId="5" fillId="24" borderId="32" xfId="47" applyFont="1" applyFill="1" applyBorder="1" applyAlignment="1">
      <alignment horizontal="center" vertical="center"/>
      <protection/>
    </xf>
    <xf numFmtId="0" fontId="5" fillId="24" borderId="60" xfId="47" applyFont="1" applyFill="1" applyBorder="1" applyAlignment="1">
      <alignment horizontal="center" vertical="center"/>
      <protection/>
    </xf>
    <xf numFmtId="0" fontId="5" fillId="24" borderId="61" xfId="47" applyFont="1" applyFill="1" applyBorder="1" applyAlignment="1">
      <alignment horizontal="center" vertical="center" wrapText="1"/>
      <protection/>
    </xf>
    <xf numFmtId="3" fontId="5" fillId="0" borderId="0" xfId="47" applyNumberFormat="1" applyFont="1" applyFill="1" applyBorder="1" applyAlignment="1" applyProtection="1">
      <alignment horizontal="left" vertical="center"/>
      <protection hidden="1"/>
    </xf>
    <xf numFmtId="3" fontId="5" fillId="0" borderId="0" xfId="47" applyNumberFormat="1" applyFont="1" applyBorder="1" applyAlignment="1" applyProtection="1">
      <alignment horizontal="left" vertical="center"/>
      <protection hidden="1"/>
    </xf>
    <xf numFmtId="3" fontId="5" fillId="0" borderId="41" xfId="47" applyNumberFormat="1" applyFont="1" applyBorder="1" applyAlignment="1" applyProtection="1">
      <alignment vertical="center"/>
      <protection locked="0"/>
    </xf>
    <xf numFmtId="0" fontId="5" fillId="0" borderId="10" xfId="47" applyFont="1" applyBorder="1" applyAlignment="1" applyProtection="1">
      <alignment horizontal="center" vertical="center" wrapText="1"/>
      <protection locked="0"/>
    </xf>
    <xf numFmtId="0" fontId="5" fillId="0" borderId="62" xfId="47" applyFont="1" applyBorder="1" applyAlignment="1" applyProtection="1">
      <alignment horizontal="center" vertical="center" wrapText="1"/>
      <protection locked="0"/>
    </xf>
    <xf numFmtId="0" fontId="5" fillId="0" borderId="24" xfId="47" applyFont="1" applyBorder="1" applyAlignment="1" applyProtection="1">
      <alignment horizontal="center" vertical="center" wrapText="1"/>
      <protection locked="0"/>
    </xf>
    <xf numFmtId="0" fontId="5" fillId="24" borderId="63" xfId="47" applyFont="1" applyFill="1" applyBorder="1" applyAlignment="1">
      <alignment horizontal="center" vertical="center"/>
      <protection/>
    </xf>
    <xf numFmtId="0" fontId="5" fillId="24" borderId="64" xfId="47" applyFont="1" applyFill="1" applyBorder="1" applyAlignment="1">
      <alignment horizontal="center" vertical="center" wrapText="1"/>
      <protection/>
    </xf>
    <xf numFmtId="0" fontId="5" fillId="0" borderId="65" xfId="47" applyFont="1" applyFill="1" applyBorder="1" applyAlignment="1">
      <alignment horizontal="center" vertical="center" wrapText="1"/>
      <protection/>
    </xf>
    <xf numFmtId="0" fontId="7" fillId="19" borderId="42" xfId="49" applyFont="1" applyFill="1" applyBorder="1" applyAlignment="1">
      <alignment horizontal="left" vertical="center"/>
      <protection/>
    </xf>
    <xf numFmtId="0" fontId="7" fillId="24" borderId="66" xfId="49" applyFont="1" applyFill="1" applyBorder="1" applyAlignment="1">
      <alignment horizontal="left" vertical="center"/>
      <protection/>
    </xf>
    <xf numFmtId="0" fontId="7" fillId="24" borderId="67" xfId="49" applyFont="1" applyFill="1" applyBorder="1" applyAlignment="1">
      <alignment horizontal="left" vertical="center"/>
      <protection/>
    </xf>
    <xf numFmtId="0" fontId="5" fillId="19" borderId="68" xfId="47" applyFont="1" applyFill="1" applyBorder="1" applyAlignment="1">
      <alignment vertical="center"/>
      <protection/>
    </xf>
    <xf numFmtId="0" fontId="5" fillId="24" borderId="69" xfId="47" applyFont="1" applyFill="1" applyBorder="1" applyAlignment="1">
      <alignment vertical="center"/>
      <protection/>
    </xf>
    <xf numFmtId="0" fontId="5" fillId="24" borderId="70" xfId="47" applyFont="1" applyFill="1" applyBorder="1" applyAlignment="1">
      <alignment vertical="center"/>
      <protection/>
    </xf>
    <xf numFmtId="0" fontId="5" fillId="24" borderId="71" xfId="47" applyFont="1" applyFill="1" applyBorder="1" applyAlignment="1">
      <alignment vertical="center"/>
      <protection/>
    </xf>
    <xf numFmtId="0" fontId="5" fillId="24" borderId="72" xfId="49" applyFont="1" applyFill="1" applyBorder="1" applyAlignment="1">
      <alignment horizontal="left" vertical="center"/>
      <protection/>
    </xf>
    <xf numFmtId="0" fontId="5" fillId="0" borderId="19" xfId="47" applyFont="1" applyBorder="1" applyAlignment="1" applyProtection="1">
      <alignment vertical="center"/>
      <protection locked="0"/>
    </xf>
    <xf numFmtId="0" fontId="5" fillId="0" borderId="39" xfId="47" applyFont="1" applyBorder="1" applyAlignment="1" applyProtection="1">
      <alignment vertical="center"/>
      <protection locked="0"/>
    </xf>
    <xf numFmtId="0" fontId="5" fillId="0" borderId="41" xfId="47" applyFont="1" applyBorder="1" applyAlignment="1" applyProtection="1">
      <alignment vertical="center"/>
      <protection locked="0"/>
    </xf>
    <xf numFmtId="0" fontId="5" fillId="0" borderId="44" xfId="47" applyFont="1" applyBorder="1" applyAlignment="1" applyProtection="1">
      <alignment vertical="center"/>
      <protection locked="0"/>
    </xf>
    <xf numFmtId="0" fontId="7" fillId="0" borderId="47" xfId="47" applyFont="1" applyFill="1" applyBorder="1" applyAlignment="1" applyProtection="1">
      <alignment vertical="center"/>
      <protection locked="0"/>
    </xf>
    <xf numFmtId="0" fontId="5" fillId="0" borderId="24" xfId="47" applyFont="1" applyBorder="1" applyAlignment="1">
      <alignment horizontal="center" vertical="center"/>
      <protection/>
    </xf>
    <xf numFmtId="0" fontId="5" fillId="0" borderId="23" xfId="47" applyFont="1" applyBorder="1" applyAlignment="1">
      <alignment horizontal="center" vertical="center"/>
      <protection/>
    </xf>
    <xf numFmtId="0" fontId="5" fillId="0" borderId="62" xfId="47" applyFont="1" applyBorder="1" applyAlignment="1">
      <alignment horizontal="center" vertical="center"/>
      <protection/>
    </xf>
    <xf numFmtId="0" fontId="5" fillId="0" borderId="73" xfId="47" applyFont="1" applyBorder="1" applyAlignment="1" applyProtection="1">
      <alignment horizontal="center" vertical="center" wrapText="1"/>
      <protection locked="0"/>
    </xf>
    <xf numFmtId="0" fontId="5" fillId="0" borderId="62" xfId="47" applyFont="1" applyBorder="1" applyAlignment="1" applyProtection="1">
      <alignment horizontal="center" vertical="center" wrapText="1"/>
      <protection locked="0"/>
    </xf>
    <xf numFmtId="0" fontId="5" fillId="0" borderId="30" xfId="47" applyFont="1" applyBorder="1" applyAlignment="1" applyProtection="1">
      <alignment horizontal="center" vertical="center" wrapText="1"/>
      <protection locked="0"/>
    </xf>
    <xf numFmtId="0" fontId="5" fillId="0" borderId="74" xfId="47" applyFont="1" applyBorder="1" applyAlignment="1" applyProtection="1">
      <alignment horizontal="center" vertical="center" wrapText="1"/>
      <protection locked="0"/>
    </xf>
    <xf numFmtId="0" fontId="5" fillId="0" borderId="31" xfId="47" applyFont="1" applyBorder="1" applyAlignment="1" applyProtection="1">
      <alignment horizontal="center" vertical="center" wrapText="1"/>
      <protection locked="0"/>
    </xf>
    <xf numFmtId="0" fontId="5" fillId="0" borderId="24" xfId="47" applyFont="1" applyBorder="1" applyAlignment="1" applyProtection="1">
      <alignment horizontal="center" vertical="center" wrapText="1"/>
      <protection locked="0"/>
    </xf>
    <xf numFmtId="0" fontId="5" fillId="0" borderId="10" xfId="47" applyFont="1" applyBorder="1" applyAlignment="1" applyProtection="1">
      <alignment horizontal="center" vertical="center" wrapText="1"/>
      <protection locked="0"/>
    </xf>
    <xf numFmtId="0" fontId="5" fillId="0" borderId="42" xfId="47" applyFont="1" applyBorder="1" applyAlignment="1" applyProtection="1">
      <alignment horizontal="center" vertical="center" wrapText="1"/>
      <protection locked="0"/>
    </xf>
    <xf numFmtId="0" fontId="5" fillId="0" borderId="27" xfId="47" applyFont="1" applyBorder="1" applyAlignment="1" applyProtection="1">
      <alignment horizontal="center" vertical="center" wrapText="1"/>
      <protection locked="0"/>
    </xf>
    <xf numFmtId="0" fontId="5" fillId="0" borderId="16" xfId="47" applyFont="1" applyBorder="1" applyAlignment="1">
      <alignment horizontal="center" vertical="center"/>
      <protection/>
    </xf>
    <xf numFmtId="0" fontId="5" fillId="0" borderId="73" xfId="47" applyFont="1" applyBorder="1" applyAlignment="1" applyProtection="1">
      <alignment horizontal="center" vertical="center" wrapText="1"/>
      <protection locked="0"/>
    </xf>
    <xf numFmtId="0" fontId="5" fillId="0" borderId="74" xfId="47" applyFont="1" applyBorder="1" applyAlignment="1" applyProtection="1">
      <alignment horizontal="center" vertical="center" wrapText="1"/>
      <protection locked="0"/>
    </xf>
    <xf numFmtId="0" fontId="5" fillId="0" borderId="27" xfId="47" applyFont="1" applyBorder="1" applyAlignment="1" applyProtection="1">
      <alignment horizontal="center" vertical="center" wrapText="1"/>
      <protection locked="0"/>
    </xf>
    <xf numFmtId="0" fontId="11" fillId="0" borderId="10" xfId="0" applyFont="1" applyBorder="1" applyAlignment="1">
      <alignment horizontal="center" vertical="center"/>
    </xf>
    <xf numFmtId="0" fontId="11" fillId="0" borderId="7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76" xfId="0" applyFont="1" applyFill="1" applyBorder="1" applyAlignment="1">
      <alignment horizontal="center" vertical="center" wrapText="1" shrinkToFit="1"/>
    </xf>
    <xf numFmtId="0" fontId="0" fillId="24" borderId="0" xfId="0" applyFill="1" applyAlignment="1">
      <alignment/>
    </xf>
    <xf numFmtId="0" fontId="0" fillId="24" borderId="0" xfId="0" applyFill="1" applyBorder="1" applyAlignment="1">
      <alignment/>
    </xf>
    <xf numFmtId="0" fontId="11" fillId="0" borderId="0" xfId="0" applyFont="1" applyAlignment="1">
      <alignment horizontal="left" vertical="center" wrapText="1"/>
    </xf>
    <xf numFmtId="0" fontId="6" fillId="0" borderId="0" xfId="50" applyFont="1" applyAlignment="1" applyProtection="1">
      <alignment vertical="center"/>
      <protection locked="0"/>
    </xf>
    <xf numFmtId="0" fontId="19" fillId="0" borderId="0" xfId="47" applyFont="1" applyAlignment="1" applyProtection="1">
      <alignment vertical="center"/>
      <protection locked="0"/>
    </xf>
    <xf numFmtId="0" fontId="11" fillId="0" borderId="0" xfId="50" applyFont="1" applyAlignment="1">
      <alignment vertical="center"/>
      <protection/>
    </xf>
    <xf numFmtId="0" fontId="5" fillId="0" borderId="0" xfId="50" applyFont="1" applyAlignment="1">
      <alignment vertical="center"/>
      <protection/>
    </xf>
    <xf numFmtId="0" fontId="5" fillId="0" borderId="0" xfId="50" applyFont="1" applyAlignment="1" applyProtection="1">
      <alignment vertical="center"/>
      <protection locked="0"/>
    </xf>
    <xf numFmtId="0" fontId="19" fillId="0" borderId="0" xfId="50" applyFont="1" applyAlignment="1" applyProtection="1">
      <alignment vertical="center"/>
      <protection locked="0"/>
    </xf>
    <xf numFmtId="0" fontId="5" fillId="0" borderId="0" xfId="50" applyFont="1" applyFill="1" applyAlignment="1" applyProtection="1">
      <alignment horizontal="right" vertical="center"/>
      <protection locked="0"/>
    </xf>
    <xf numFmtId="0" fontId="11" fillId="0" borderId="68" xfId="0" applyFont="1" applyBorder="1" applyAlignment="1">
      <alignment horizontal="center" vertical="center"/>
    </xf>
    <xf numFmtId="0" fontId="11" fillId="0" borderId="16" xfId="0" applyFont="1" applyFill="1" applyBorder="1" applyAlignment="1">
      <alignment horizontal="center" vertical="center" wrapText="1" shrinkToFit="1"/>
    </xf>
    <xf numFmtId="0" fontId="13" fillId="19" borderId="18" xfId="50" applyFont="1" applyFill="1" applyBorder="1" applyAlignment="1">
      <alignment horizontal="center" vertical="center"/>
      <protection/>
    </xf>
    <xf numFmtId="0" fontId="7" fillId="0" borderId="0" xfId="50" applyFont="1" applyAlignment="1">
      <alignment vertical="center"/>
      <protection/>
    </xf>
    <xf numFmtId="0" fontId="22" fillId="0" borderId="0" xfId="0" applyFont="1" applyAlignment="1">
      <alignment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77" xfId="0" applyFont="1" applyFill="1" applyBorder="1" applyAlignment="1">
      <alignment horizontal="center" vertical="center" wrapText="1" shrinkToFit="1"/>
    </xf>
    <xf numFmtId="0" fontId="11" fillId="0" borderId="35" xfId="0" applyFont="1" applyFill="1" applyBorder="1" applyAlignment="1">
      <alignment horizontal="center" vertical="center"/>
    </xf>
    <xf numFmtId="0" fontId="11" fillId="0" borderId="41" xfId="0" applyFont="1" applyFill="1" applyBorder="1" applyAlignment="1">
      <alignment vertical="center"/>
    </xf>
    <xf numFmtId="0" fontId="11" fillId="0" borderId="78" xfId="0" applyFont="1" applyFill="1" applyBorder="1" applyAlignment="1">
      <alignment vertical="center"/>
    </xf>
    <xf numFmtId="0" fontId="11" fillId="0" borderId="79" xfId="0" applyFont="1" applyFill="1" applyBorder="1" applyAlignment="1">
      <alignment horizontal="center" vertical="center"/>
    </xf>
    <xf numFmtId="0" fontId="11" fillId="0" borderId="44" xfId="0" applyFont="1" applyFill="1" applyBorder="1" applyAlignment="1">
      <alignment vertical="center"/>
    </xf>
    <xf numFmtId="0" fontId="23" fillId="0" borderId="41" xfId="0" applyFont="1" applyFill="1" applyBorder="1" applyAlignment="1">
      <alignment horizontal="right" vertical="center"/>
    </xf>
    <xf numFmtId="0" fontId="20" fillId="19" borderId="80" xfId="0" applyFont="1" applyFill="1" applyBorder="1" applyAlignment="1">
      <alignment horizontal="left" vertical="center"/>
    </xf>
    <xf numFmtId="0" fontId="0" fillId="19" borderId="73"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45" fillId="0" borderId="0" xfId="0" applyFont="1" applyAlignment="1">
      <alignment vertical="center"/>
    </xf>
    <xf numFmtId="0" fontId="0" fillId="0" borderId="0" xfId="0" applyFont="1" applyFill="1" applyAlignment="1">
      <alignment vertical="center"/>
    </xf>
    <xf numFmtId="0" fontId="36" fillId="0" borderId="0" xfId="0" applyFont="1" applyAlignment="1">
      <alignment vertical="center"/>
    </xf>
    <xf numFmtId="0" fontId="13" fillId="0" borderId="0" xfId="50" applyFont="1" applyFill="1" applyBorder="1" applyAlignment="1">
      <alignment horizontal="center" vertical="center"/>
      <protection/>
    </xf>
    <xf numFmtId="0" fontId="21" fillId="0" borderId="0" xfId="47" applyFont="1" applyFill="1" applyBorder="1" applyAlignment="1" applyProtection="1">
      <alignment vertical="center"/>
      <protection locked="0"/>
    </xf>
    <xf numFmtId="0" fontId="21" fillId="0" borderId="0" xfId="50" applyFont="1" applyFill="1" applyBorder="1" applyAlignment="1">
      <alignment vertical="center"/>
      <protection/>
    </xf>
    <xf numFmtId="0" fontId="21" fillId="0" borderId="0" xfId="50" applyFont="1" applyFill="1" applyAlignment="1">
      <alignment vertical="center"/>
      <protection/>
    </xf>
    <xf numFmtId="0" fontId="7" fillId="0" borderId="0" xfId="50" applyFont="1" applyFill="1" applyAlignment="1">
      <alignment vertical="center"/>
      <protection/>
    </xf>
    <xf numFmtId="0" fontId="20" fillId="0" borderId="0" xfId="0" applyFont="1" applyFill="1" applyBorder="1" applyAlignment="1">
      <alignment horizontal="left" vertical="center"/>
    </xf>
    <xf numFmtId="0" fontId="0" fillId="0" borderId="0" xfId="0" applyFont="1" applyFill="1" applyBorder="1" applyAlignment="1">
      <alignment vertical="center"/>
    </xf>
    <xf numFmtId="0" fontId="5" fillId="24" borderId="0" xfId="47" applyFont="1" applyFill="1" applyAlignment="1">
      <alignment vertical="center"/>
      <protection/>
    </xf>
    <xf numFmtId="0" fontId="5" fillId="0" borderId="35" xfId="0" applyFont="1" applyFill="1" applyBorder="1" applyAlignment="1">
      <alignment horizontal="center" vertical="center"/>
    </xf>
    <xf numFmtId="0" fontId="5" fillId="0" borderId="41" xfId="0" applyFont="1" applyFill="1" applyBorder="1" applyAlignment="1">
      <alignment vertical="center"/>
    </xf>
    <xf numFmtId="3" fontId="7" fillId="0" borderId="31" xfId="47" applyNumberFormat="1" applyFont="1" applyFill="1" applyBorder="1" applyAlignment="1" applyProtection="1">
      <alignment horizontal="right" vertical="center" wrapText="1"/>
      <protection locked="0"/>
    </xf>
    <xf numFmtId="3" fontId="0" fillId="24" borderId="0" xfId="0" applyNumberFormat="1" applyFill="1" applyAlignment="1">
      <alignment horizontal="right"/>
    </xf>
    <xf numFmtId="3" fontId="5" fillId="0" borderId="10" xfId="47" applyNumberFormat="1" applyFont="1" applyFill="1" applyBorder="1" applyAlignment="1">
      <alignment horizontal="right" vertical="center"/>
      <protection/>
    </xf>
    <xf numFmtId="3" fontId="5" fillId="0" borderId="27" xfId="47" applyNumberFormat="1" applyFont="1" applyFill="1" applyBorder="1" applyAlignment="1">
      <alignment horizontal="right" vertical="center"/>
      <protection/>
    </xf>
    <xf numFmtId="3" fontId="0" fillId="0" borderId="0" xfId="0" applyNumberFormat="1" applyAlignment="1">
      <alignment horizontal="right" vertical="center"/>
    </xf>
    <xf numFmtId="3" fontId="5" fillId="19" borderId="19" xfId="47" applyNumberFormat="1" applyFont="1" applyFill="1" applyBorder="1" applyAlignment="1">
      <alignment horizontal="right" vertical="center"/>
      <protection/>
    </xf>
    <xf numFmtId="3" fontId="5" fillId="19" borderId="21" xfId="47" applyNumberFormat="1" applyFont="1" applyFill="1" applyBorder="1" applyAlignment="1">
      <alignment horizontal="right" vertical="center"/>
      <protection/>
    </xf>
    <xf numFmtId="3" fontId="0" fillId="0" borderId="0" xfId="0" applyNumberFormat="1" applyFont="1" applyAlignment="1">
      <alignment horizontal="right" vertical="center"/>
    </xf>
    <xf numFmtId="3" fontId="5" fillId="19" borderId="18" xfId="47" applyNumberFormat="1" applyFont="1" applyFill="1" applyBorder="1" applyAlignment="1">
      <alignment horizontal="right" vertical="center"/>
      <protection/>
    </xf>
    <xf numFmtId="3" fontId="0" fillId="0" borderId="0" xfId="0" applyNumberFormat="1" applyFont="1" applyFill="1" applyBorder="1" applyAlignment="1">
      <alignment horizontal="right" vertical="center"/>
    </xf>
    <xf numFmtId="3" fontId="11" fillId="0" borderId="13" xfId="50" applyNumberFormat="1" applyFont="1" applyBorder="1" applyAlignment="1">
      <alignment horizontal="right" vertical="center"/>
      <protection/>
    </xf>
    <xf numFmtId="3" fontId="11" fillId="0" borderId="14" xfId="50" applyNumberFormat="1" applyFont="1" applyBorder="1" applyAlignment="1">
      <alignment horizontal="right" vertical="center"/>
      <protection/>
    </xf>
    <xf numFmtId="3" fontId="11" fillId="0" borderId="0" xfId="50" applyNumberFormat="1" applyFont="1" applyAlignment="1">
      <alignment horizontal="right" vertical="center"/>
      <protection/>
    </xf>
    <xf numFmtId="3" fontId="11" fillId="0" borderId="23" xfId="50" applyNumberFormat="1" applyFont="1" applyBorder="1" applyAlignment="1">
      <alignment horizontal="right" vertical="center"/>
      <protection/>
    </xf>
    <xf numFmtId="3" fontId="11" fillId="0" borderId="22" xfId="50" applyNumberFormat="1" applyFont="1" applyBorder="1" applyAlignment="1">
      <alignment horizontal="right" vertical="center"/>
      <protection/>
    </xf>
    <xf numFmtId="3" fontId="5" fillId="0" borderId="81" xfId="50" applyNumberFormat="1" applyFont="1" applyBorder="1" applyAlignment="1" applyProtection="1">
      <alignment horizontal="right" vertical="center"/>
      <protection locked="0"/>
    </xf>
    <xf numFmtId="3" fontId="5" fillId="0" borderId="26" xfId="50" applyNumberFormat="1" applyFont="1" applyBorder="1" applyAlignment="1" applyProtection="1">
      <alignment horizontal="right" vertical="center"/>
      <protection locked="0"/>
    </xf>
    <xf numFmtId="3" fontId="5" fillId="0" borderId="24" xfId="50" applyNumberFormat="1" applyFont="1" applyBorder="1" applyAlignment="1">
      <alignment horizontal="right" vertical="center"/>
      <protection/>
    </xf>
    <xf numFmtId="3" fontId="5" fillId="0" borderId="10" xfId="50" applyNumberFormat="1" applyFont="1" applyBorder="1" applyAlignment="1">
      <alignment horizontal="right" vertical="center"/>
      <protection/>
    </xf>
    <xf numFmtId="3" fontId="5" fillId="0" borderId="0" xfId="50" applyNumberFormat="1" applyFont="1" applyAlignment="1">
      <alignment horizontal="right" vertical="center"/>
      <protection/>
    </xf>
    <xf numFmtId="3" fontId="5" fillId="0" borderId="68" xfId="50" applyNumberFormat="1" applyFont="1" applyBorder="1" applyAlignment="1" applyProtection="1">
      <alignment horizontal="right" vertical="center"/>
      <protection locked="0"/>
    </xf>
    <xf numFmtId="3" fontId="5" fillId="0" borderId="27" xfId="50" applyNumberFormat="1" applyFont="1" applyBorder="1" applyAlignment="1" applyProtection="1">
      <alignment horizontal="right" vertical="center"/>
      <protection locked="0"/>
    </xf>
    <xf numFmtId="3" fontId="5" fillId="0" borderId="82" xfId="50" applyNumberFormat="1" applyFont="1" applyBorder="1" applyAlignment="1" applyProtection="1">
      <alignment horizontal="right" vertical="center"/>
      <protection locked="0"/>
    </xf>
    <xf numFmtId="3" fontId="5" fillId="0" borderId="28" xfId="50" applyNumberFormat="1" applyFont="1" applyBorder="1" applyAlignment="1" applyProtection="1">
      <alignment horizontal="right" vertical="center"/>
      <protection locked="0"/>
    </xf>
    <xf numFmtId="3" fontId="5" fillId="0" borderId="16" xfId="50" applyNumberFormat="1" applyFont="1" applyBorder="1" applyAlignment="1">
      <alignment horizontal="right" vertical="center"/>
      <protection/>
    </xf>
    <xf numFmtId="3" fontId="5" fillId="0" borderId="12" xfId="50" applyNumberFormat="1" applyFont="1" applyBorder="1" applyAlignment="1">
      <alignment horizontal="right" vertical="center"/>
      <protection/>
    </xf>
    <xf numFmtId="3" fontId="21" fillId="19" borderId="47" xfId="47" applyNumberFormat="1" applyFont="1" applyFill="1" applyBorder="1" applyAlignment="1" applyProtection="1">
      <alignment horizontal="right" vertical="center"/>
      <protection locked="0"/>
    </xf>
    <xf numFmtId="3" fontId="21" fillId="0" borderId="0" xfId="50" applyNumberFormat="1" applyFont="1" applyAlignment="1">
      <alignment horizontal="right" vertical="center"/>
      <protection/>
    </xf>
    <xf numFmtId="3" fontId="21" fillId="19" borderId="83" xfId="47" applyNumberFormat="1" applyFont="1" applyFill="1" applyBorder="1" applyAlignment="1" applyProtection="1">
      <alignment horizontal="left" vertical="center"/>
      <protection locked="0"/>
    </xf>
    <xf numFmtId="0" fontId="5" fillId="24" borderId="84" xfId="47" applyFont="1" applyFill="1" applyBorder="1" applyAlignment="1">
      <alignment horizontal="center" vertical="center" wrapText="1"/>
      <protection/>
    </xf>
    <xf numFmtId="0" fontId="5" fillId="19" borderId="85" xfId="47" applyFont="1" applyFill="1" applyBorder="1" applyAlignment="1">
      <alignment horizontal="center" vertical="center"/>
      <protection/>
    </xf>
    <xf numFmtId="0" fontId="5" fillId="0" borderId="86" xfId="47" applyFont="1" applyBorder="1" applyAlignment="1">
      <alignment horizontal="center" vertical="center"/>
      <protection/>
    </xf>
    <xf numFmtId="0" fontId="5" fillId="0" borderId="87" xfId="47" applyFont="1" applyBorder="1" applyAlignment="1">
      <alignment horizontal="center" vertical="center"/>
      <protection/>
    </xf>
    <xf numFmtId="0" fontId="5" fillId="0" borderId="88" xfId="47" applyFont="1" applyBorder="1" applyAlignment="1">
      <alignment horizontal="center" vertical="center"/>
      <protection/>
    </xf>
    <xf numFmtId="0" fontId="5" fillId="0" borderId="0" xfId="48" applyFont="1" applyBorder="1" applyAlignment="1">
      <alignment vertical="center"/>
      <protection/>
    </xf>
    <xf numFmtId="0" fontId="7" fillId="0" borderId="0" xfId="48" applyFont="1" applyBorder="1" applyAlignment="1">
      <alignment vertical="center"/>
      <protection/>
    </xf>
    <xf numFmtId="0" fontId="5" fillId="0" borderId="11" xfId="48" applyFont="1" applyBorder="1" applyAlignment="1">
      <alignment vertical="center" wrapText="1"/>
      <protection/>
    </xf>
    <xf numFmtId="49" fontId="5" fillId="0" borderId="10" xfId="48" applyNumberFormat="1" applyFont="1" applyBorder="1" applyAlignment="1">
      <alignment horizontal="center" vertical="center"/>
      <protection/>
    </xf>
    <xf numFmtId="0" fontId="5" fillId="0" borderId="24" xfId="48" applyFont="1" applyBorder="1" applyAlignment="1">
      <alignment horizontal="center" vertical="center" wrapText="1"/>
      <protection/>
    </xf>
    <xf numFmtId="0" fontId="7" fillId="0" borderId="11" xfId="48" applyFont="1" applyBorder="1" applyAlignment="1">
      <alignment vertical="center" wrapText="1"/>
      <protection/>
    </xf>
    <xf numFmtId="3" fontId="5" fillId="0" borderId="0" xfId="48" applyNumberFormat="1" applyFont="1" applyBorder="1" applyAlignment="1">
      <alignment vertical="center"/>
      <protection/>
    </xf>
    <xf numFmtId="0" fontId="5" fillId="0" borderId="0" xfId="48" applyFont="1" applyBorder="1" applyAlignment="1">
      <alignment vertical="center" wrapText="1"/>
      <protection/>
    </xf>
    <xf numFmtId="0" fontId="5" fillId="0" borderId="0" xfId="48" applyFont="1" applyBorder="1" applyAlignment="1">
      <alignment horizontal="center" vertical="center"/>
      <protection/>
    </xf>
    <xf numFmtId="0" fontId="5" fillId="0" borderId="13" xfId="48" applyFont="1" applyBorder="1" applyAlignment="1">
      <alignment horizontal="center" vertical="center"/>
      <protection/>
    </xf>
    <xf numFmtId="49" fontId="5" fillId="0" borderId="14" xfId="48" applyNumberFormat="1" applyFont="1" applyBorder="1" applyAlignment="1">
      <alignment horizontal="center" vertical="center"/>
      <protection/>
    </xf>
    <xf numFmtId="0" fontId="5" fillId="0" borderId="13" xfId="47" applyFont="1" applyBorder="1" applyAlignment="1" applyProtection="1">
      <alignment vertical="center"/>
      <protection/>
    </xf>
    <xf numFmtId="0" fontId="5" fillId="0" borderId="24" xfId="47" applyFont="1" applyBorder="1" applyAlignment="1" applyProtection="1">
      <alignment vertical="center"/>
      <protection/>
    </xf>
    <xf numFmtId="0" fontId="5" fillId="0" borderId="18" xfId="47" applyFont="1" applyBorder="1" applyAlignment="1" applyProtection="1">
      <alignment vertical="center"/>
      <protection/>
    </xf>
    <xf numFmtId="0" fontId="5" fillId="0" borderId="43" xfId="47" applyFont="1" applyBorder="1" applyAlignment="1" applyProtection="1">
      <alignment vertical="center"/>
      <protection/>
    </xf>
    <xf numFmtId="0" fontId="5" fillId="0" borderId="0" xfId="47" applyFont="1" applyAlignment="1" applyProtection="1">
      <alignment vertical="center"/>
      <protection/>
    </xf>
    <xf numFmtId="0" fontId="11" fillId="0" borderId="0" xfId="47" applyFont="1" applyAlignment="1" applyProtection="1">
      <alignment horizontal="right" vertical="top" wrapText="1"/>
      <protection/>
    </xf>
    <xf numFmtId="0" fontId="11" fillId="0" borderId="0" xfId="47" applyFont="1" applyAlignment="1" applyProtection="1">
      <alignment vertical="top" wrapText="1"/>
      <protection/>
    </xf>
    <xf numFmtId="3" fontId="5" fillId="0" borderId="21" xfId="47" applyNumberFormat="1" applyFont="1" applyFill="1" applyBorder="1" applyAlignment="1" applyProtection="1">
      <alignment vertical="center"/>
      <protection locked="0"/>
    </xf>
    <xf numFmtId="3" fontId="5" fillId="0" borderId="29" xfId="47" applyNumberFormat="1" applyFont="1" applyFill="1" applyBorder="1" applyAlignment="1" applyProtection="1">
      <alignment vertical="center"/>
      <protection locked="0"/>
    </xf>
    <xf numFmtId="3" fontId="5" fillId="0" borderId="27" xfId="47" applyNumberFormat="1" applyFont="1" applyFill="1" applyBorder="1" applyAlignment="1" applyProtection="1">
      <alignment vertical="center"/>
      <protection locked="0"/>
    </xf>
    <xf numFmtId="3" fontId="5" fillId="0" borderId="21" xfId="47" applyNumberFormat="1" applyFont="1" applyFill="1" applyBorder="1" applyAlignment="1" applyProtection="1">
      <alignment vertical="center"/>
      <protection hidden="1"/>
    </xf>
    <xf numFmtId="3" fontId="5" fillId="0" borderId="28" xfId="47" applyNumberFormat="1" applyFont="1" applyFill="1" applyBorder="1" applyAlignment="1" applyProtection="1">
      <alignment vertical="center"/>
      <protection locked="0"/>
    </xf>
    <xf numFmtId="0" fontId="6" fillId="0" borderId="0" xfId="47" applyFont="1" applyAlignment="1" applyProtection="1">
      <alignment vertical="center"/>
      <protection/>
    </xf>
    <xf numFmtId="4" fontId="5" fillId="0" borderId="0" xfId="47" applyNumberFormat="1" applyFont="1" applyAlignment="1" applyProtection="1">
      <alignment vertical="center"/>
      <protection/>
    </xf>
    <xf numFmtId="4" fontId="11" fillId="0" borderId="0" xfId="47" applyNumberFormat="1" applyFont="1" applyBorder="1" applyAlignment="1" applyProtection="1">
      <alignment horizontal="right" vertical="center" wrapText="1"/>
      <protection/>
    </xf>
    <xf numFmtId="0" fontId="5" fillId="0" borderId="18" xfId="47" applyFont="1" applyBorder="1" applyAlignment="1" applyProtection="1">
      <alignment horizontal="center" vertical="center"/>
      <protection/>
    </xf>
    <xf numFmtId="0" fontId="5" fillId="0" borderId="89" xfId="47" applyFont="1" applyBorder="1" applyAlignment="1" applyProtection="1">
      <alignment horizontal="center" vertical="center"/>
      <protection/>
    </xf>
    <xf numFmtId="0" fontId="5" fillId="0" borderId="46" xfId="47" applyFont="1" applyBorder="1" applyAlignment="1" applyProtection="1">
      <alignment horizontal="center" vertical="center"/>
      <protection/>
    </xf>
    <xf numFmtId="4" fontId="5" fillId="0" borderId="19" xfId="47" applyNumberFormat="1" applyFont="1" applyBorder="1" applyAlignment="1" applyProtection="1">
      <alignment horizontal="center" vertical="center"/>
      <protection/>
    </xf>
    <xf numFmtId="4" fontId="5" fillId="0" borderId="21" xfId="47" applyNumberFormat="1" applyFont="1" applyBorder="1" applyAlignment="1" applyProtection="1">
      <alignment horizontal="center" vertical="center"/>
      <protection/>
    </xf>
    <xf numFmtId="0" fontId="5" fillId="0" borderId="0" xfId="47" applyFont="1" applyAlignment="1" applyProtection="1">
      <alignment horizontal="center" vertical="center"/>
      <protection/>
    </xf>
    <xf numFmtId="0" fontId="5" fillId="0" borderId="22" xfId="47" applyFont="1" applyBorder="1" applyAlignment="1" applyProtection="1">
      <alignment vertical="center"/>
      <protection/>
    </xf>
    <xf numFmtId="0" fontId="5" fillId="0" borderId="10" xfId="47" applyFont="1" applyBorder="1" applyAlignment="1" applyProtection="1">
      <alignment vertical="center"/>
      <protection/>
    </xf>
    <xf numFmtId="0" fontId="11" fillId="0" borderId="0" xfId="47" applyFont="1" applyBorder="1" applyAlignment="1" applyProtection="1">
      <alignment vertical="center" wrapText="1"/>
      <protection/>
    </xf>
    <xf numFmtId="0" fontId="11" fillId="0" borderId="0" xfId="47" applyFont="1" applyBorder="1" applyAlignment="1" applyProtection="1">
      <alignment horizontal="right" vertical="center" wrapText="1"/>
      <protection/>
    </xf>
    <xf numFmtId="0" fontId="5" fillId="0" borderId="20" xfId="47" applyFont="1" applyBorder="1" applyAlignment="1" applyProtection="1">
      <alignment vertical="center"/>
      <protection/>
    </xf>
    <xf numFmtId="0" fontId="5" fillId="0" borderId="90" xfId="47" applyFont="1" applyBorder="1" applyAlignment="1" applyProtection="1">
      <alignment vertical="center"/>
      <protection/>
    </xf>
    <xf numFmtId="0" fontId="5" fillId="0" borderId="89" xfId="47" applyFont="1" applyBorder="1" applyAlignment="1" applyProtection="1">
      <alignment vertical="center"/>
      <protection/>
    </xf>
    <xf numFmtId="3" fontId="5" fillId="0" borderId="19" xfId="47" applyNumberFormat="1" applyFont="1" applyBorder="1" applyAlignment="1" applyProtection="1">
      <alignment horizontal="right" vertical="center" wrapText="1"/>
      <protection/>
    </xf>
    <xf numFmtId="0" fontId="5" fillId="0" borderId="91" xfId="47" applyFont="1" applyBorder="1" applyAlignment="1" applyProtection="1">
      <alignment vertical="center"/>
      <protection/>
    </xf>
    <xf numFmtId="0" fontId="5" fillId="0" borderId="0" xfId="47" applyFont="1" applyFill="1" applyBorder="1" applyAlignment="1" applyProtection="1">
      <alignment vertical="center"/>
      <protection/>
    </xf>
    <xf numFmtId="0" fontId="5" fillId="0" borderId="42" xfId="47" applyFont="1" applyBorder="1" applyAlignment="1" applyProtection="1">
      <alignment vertical="center"/>
      <protection/>
    </xf>
    <xf numFmtId="0" fontId="5" fillId="0" borderId="83" xfId="47" applyFont="1" applyBorder="1" applyAlignment="1" applyProtection="1">
      <alignment vertical="center"/>
      <protection/>
    </xf>
    <xf numFmtId="0" fontId="5" fillId="0" borderId="40" xfId="47" applyFont="1" applyBorder="1" applyAlignment="1" applyProtection="1">
      <alignment vertical="center"/>
      <protection/>
    </xf>
    <xf numFmtId="0" fontId="19" fillId="0" borderId="0" xfId="47" applyFont="1" applyAlignment="1" applyProtection="1">
      <alignment vertical="center"/>
      <protection/>
    </xf>
    <xf numFmtId="4" fontId="43" fillId="0" borderId="0" xfId="47" applyNumberFormat="1" applyFont="1" applyAlignment="1" applyProtection="1">
      <alignment vertical="center"/>
      <protection/>
    </xf>
    <xf numFmtId="0" fontId="6" fillId="0" borderId="0" xfId="47" applyFont="1" applyAlignment="1" applyProtection="1">
      <alignment/>
      <protection/>
    </xf>
    <xf numFmtId="4" fontId="5" fillId="0" borderId="0" xfId="47" applyNumberFormat="1" applyFont="1" applyAlignment="1" applyProtection="1">
      <alignment horizontal="right"/>
      <protection/>
    </xf>
    <xf numFmtId="0" fontId="5" fillId="0" borderId="25" xfId="47" applyFont="1" applyBorder="1" applyAlignment="1" applyProtection="1">
      <alignment vertical="center"/>
      <protection/>
    </xf>
    <xf numFmtId="0" fontId="5" fillId="0" borderId="11" xfId="47" applyFont="1" applyBorder="1" applyAlignment="1" applyProtection="1">
      <alignment vertical="center"/>
      <protection/>
    </xf>
    <xf numFmtId="0" fontId="5" fillId="0" borderId="11" xfId="47" applyFont="1" applyBorder="1" applyAlignment="1" applyProtection="1">
      <alignment vertical="center"/>
      <protection/>
    </xf>
    <xf numFmtId="0" fontId="7" fillId="0" borderId="11" xfId="47" applyFont="1" applyBorder="1" applyProtection="1">
      <alignment/>
      <protection/>
    </xf>
    <xf numFmtId="3" fontId="7" fillId="0" borderId="41" xfId="47" applyNumberFormat="1" applyFont="1" applyBorder="1" applyAlignment="1" applyProtection="1">
      <alignment horizontal="right" vertical="center"/>
      <protection/>
    </xf>
    <xf numFmtId="0" fontId="5" fillId="0" borderId="92" xfId="47" applyFont="1" applyBorder="1" applyAlignment="1" applyProtection="1">
      <alignment vertical="center"/>
      <protection/>
    </xf>
    <xf numFmtId="0" fontId="5" fillId="0" borderId="93" xfId="47" applyFont="1" applyBorder="1" applyAlignment="1" applyProtection="1">
      <alignment vertical="center"/>
      <protection/>
    </xf>
    <xf numFmtId="0" fontId="7" fillId="0" borderId="0" xfId="47" applyFont="1" applyProtection="1">
      <alignment/>
      <protection/>
    </xf>
    <xf numFmtId="0" fontId="7" fillId="0" borderId="15" xfId="47" applyFont="1" applyBorder="1" applyAlignment="1" applyProtection="1">
      <alignment horizontal="justify" vertical="top" wrapText="1"/>
      <protection/>
    </xf>
    <xf numFmtId="3" fontId="7" fillId="0" borderId="39" xfId="47" applyNumberFormat="1" applyFont="1" applyBorder="1" applyAlignment="1" applyProtection="1">
      <alignment horizontal="right" vertical="top" wrapText="1"/>
      <protection/>
    </xf>
    <xf numFmtId="0" fontId="5" fillId="0" borderId="15" xfId="47" applyFont="1" applyBorder="1" applyAlignment="1" applyProtection="1">
      <alignment horizontal="justify" vertical="top" wrapText="1"/>
      <protection/>
    </xf>
    <xf numFmtId="0" fontId="5" fillId="0" borderId="11" xfId="47" applyFont="1" applyBorder="1" applyAlignment="1" applyProtection="1">
      <alignment horizontal="justify" vertical="top" wrapText="1"/>
      <protection/>
    </xf>
    <xf numFmtId="0" fontId="7" fillId="0" borderId="11" xfId="47" applyFont="1" applyBorder="1" applyAlignment="1" applyProtection="1">
      <alignment horizontal="justify" vertical="top" wrapText="1"/>
      <protection/>
    </xf>
    <xf numFmtId="0" fontId="7" fillId="0" borderId="92" xfId="47" applyFont="1" applyBorder="1" applyAlignment="1" applyProtection="1">
      <alignment horizontal="justify" vertical="top" wrapText="1"/>
      <protection/>
    </xf>
    <xf numFmtId="3" fontId="7" fillId="0" borderId="44" xfId="47" applyNumberFormat="1" applyFont="1" applyBorder="1" applyAlignment="1" applyProtection="1">
      <alignment horizontal="right" vertical="top" wrapText="1"/>
      <protection/>
    </xf>
    <xf numFmtId="0" fontId="5" fillId="0" borderId="0" xfId="47" applyFont="1" applyAlignment="1" applyProtection="1">
      <alignment vertical="center"/>
      <protection/>
    </xf>
    <xf numFmtId="0" fontId="5" fillId="0" borderId="0" xfId="47" applyFont="1" applyFill="1" applyAlignment="1" applyProtection="1">
      <alignment horizontal="left" vertical="center"/>
      <protection/>
    </xf>
    <xf numFmtId="0" fontId="5" fillId="0" borderId="0" xfId="47" applyFont="1" applyFill="1" applyAlignment="1" applyProtection="1">
      <alignment vertical="center"/>
      <protection/>
    </xf>
    <xf numFmtId="0" fontId="5" fillId="0" borderId="0" xfId="47" applyFont="1" applyBorder="1" applyAlignment="1" applyProtection="1">
      <alignment vertical="center"/>
      <protection/>
    </xf>
    <xf numFmtId="0" fontId="0" fillId="0" borderId="0" xfId="0" applyAlignment="1" applyProtection="1">
      <alignment vertical="center"/>
      <protection/>
    </xf>
    <xf numFmtId="0" fontId="21" fillId="0" borderId="0" xfId="47" applyFont="1" applyAlignment="1" applyProtection="1">
      <alignment vertical="center"/>
      <protection/>
    </xf>
    <xf numFmtId="0" fontId="11" fillId="0" borderId="0" xfId="0" applyFont="1" applyAlignment="1" applyProtection="1">
      <alignment horizontal="right" vertical="center"/>
      <protection/>
    </xf>
    <xf numFmtId="0" fontId="5" fillId="0" borderId="0" xfId="47" applyFont="1" applyBorder="1" applyAlignment="1" applyProtection="1">
      <alignment horizontal="center" vertical="center"/>
      <protection/>
    </xf>
    <xf numFmtId="0" fontId="5" fillId="0" borderId="16" xfId="47" applyFont="1" applyFill="1" applyBorder="1" applyAlignment="1" applyProtection="1">
      <alignment horizontal="center" vertical="center" wrapText="1"/>
      <protection/>
    </xf>
    <xf numFmtId="0" fontId="5" fillId="0" borderId="75" xfId="47" applyFont="1" applyFill="1" applyBorder="1" applyAlignment="1" applyProtection="1">
      <alignment horizontal="center" vertical="center" wrapText="1"/>
      <protection/>
    </xf>
    <xf numFmtId="0" fontId="5" fillId="0" borderId="12" xfId="47" applyFont="1" applyFill="1" applyBorder="1" applyAlignment="1" applyProtection="1">
      <alignment horizontal="center" vertical="center" wrapText="1"/>
      <protection/>
    </xf>
    <xf numFmtId="0" fontId="5" fillId="0" borderId="76" xfId="47"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5" fillId="0" borderId="40" xfId="47" applyFont="1" applyBorder="1" applyAlignment="1" applyProtection="1">
      <alignment horizontal="center" vertical="center" wrapText="1"/>
      <protection/>
    </xf>
    <xf numFmtId="0" fontId="5" fillId="0" borderId="42" xfId="47" applyFont="1" applyBorder="1" applyAlignment="1" applyProtection="1">
      <alignment horizontal="center" vertical="center" wrapText="1"/>
      <protection/>
    </xf>
    <xf numFmtId="0" fontId="5" fillId="0" borderId="10" xfId="47" applyFont="1" applyBorder="1" applyAlignment="1" applyProtection="1">
      <alignment horizontal="left" vertical="center" wrapText="1"/>
      <protection/>
    </xf>
    <xf numFmtId="0" fontId="5" fillId="0" borderId="45" xfId="47" applyFont="1" applyBorder="1" applyAlignment="1" applyProtection="1">
      <alignment horizontal="center" vertical="center" wrapText="1"/>
      <protection/>
    </xf>
    <xf numFmtId="0" fontId="7" fillId="0" borderId="17" xfId="47" applyFont="1" applyBorder="1" applyAlignment="1" applyProtection="1">
      <alignment horizontal="center" vertical="center" wrapText="1"/>
      <protection/>
    </xf>
    <xf numFmtId="0" fontId="20" fillId="0" borderId="0" xfId="0" applyFont="1" applyAlignment="1" applyProtection="1">
      <alignment vertical="center"/>
      <protection/>
    </xf>
    <xf numFmtId="0" fontId="11" fillId="0" borderId="0" xfId="47" applyFont="1" applyAlignment="1" applyProtection="1">
      <alignment horizontal="left" vertical="center"/>
      <protection/>
    </xf>
    <xf numFmtId="0" fontId="11" fillId="0" borderId="0" xfId="47" applyFont="1" applyAlignment="1" applyProtection="1">
      <alignment horizontal="right" vertical="center"/>
      <protection/>
    </xf>
    <xf numFmtId="0" fontId="5" fillId="0" borderId="24" xfId="47" applyFont="1" applyFill="1" applyBorder="1" applyAlignment="1" applyProtection="1">
      <alignment vertical="center" wrapText="1"/>
      <protection/>
    </xf>
    <xf numFmtId="0" fontId="5" fillId="0" borderId="10" xfId="47" applyFont="1" applyFill="1" applyBorder="1" applyAlignment="1" applyProtection="1">
      <alignment vertical="center" wrapText="1"/>
      <protection/>
    </xf>
    <xf numFmtId="0" fontId="5" fillId="0" borderId="27" xfId="47" applyFont="1" applyFill="1" applyBorder="1" applyAlignment="1" applyProtection="1">
      <alignment vertical="center" wrapText="1"/>
      <protection/>
    </xf>
    <xf numFmtId="0" fontId="5" fillId="0" borderId="68" xfId="47" applyFont="1" applyFill="1" applyBorder="1" applyAlignment="1" applyProtection="1">
      <alignment vertical="center" wrapText="1"/>
      <protection/>
    </xf>
    <xf numFmtId="0" fontId="5" fillId="0" borderId="12" xfId="47" applyFont="1" applyBorder="1" applyAlignment="1" applyProtection="1">
      <alignment horizontal="center" vertical="center"/>
      <protection/>
    </xf>
    <xf numFmtId="0" fontId="5" fillId="0" borderId="15" xfId="47" applyFont="1" applyBorder="1" applyAlignment="1" applyProtection="1">
      <alignment horizontal="center" vertical="center" wrapText="1"/>
      <protection/>
    </xf>
    <xf numFmtId="0" fontId="5" fillId="0" borderId="40" xfId="47" applyFont="1" applyFill="1" applyBorder="1" applyAlignment="1" applyProtection="1">
      <alignment vertical="center"/>
      <protection/>
    </xf>
    <xf numFmtId="0" fontId="5" fillId="0" borderId="11" xfId="47" applyFont="1" applyBorder="1" applyAlignment="1" applyProtection="1">
      <alignment horizontal="center" vertical="center" wrapText="1"/>
      <protection/>
    </xf>
    <xf numFmtId="0" fontId="5" fillId="0" borderId="42" xfId="47" applyFont="1" applyFill="1" applyBorder="1" applyAlignment="1" applyProtection="1">
      <alignment horizontal="left" vertical="center"/>
      <protection/>
    </xf>
    <xf numFmtId="0" fontId="5" fillId="0" borderId="57" xfId="47" applyFont="1" applyBorder="1" applyAlignment="1" applyProtection="1">
      <alignment horizontal="center" vertical="center" wrapText="1"/>
      <protection/>
    </xf>
    <xf numFmtId="0" fontId="7" fillId="0" borderId="94" xfId="47" applyFont="1" applyBorder="1" applyAlignment="1" applyProtection="1">
      <alignment horizontal="center" vertical="center" wrapText="1"/>
      <protection/>
    </xf>
    <xf numFmtId="3" fontId="7" fillId="0" borderId="30" xfId="47" applyNumberFormat="1" applyFont="1" applyFill="1" applyBorder="1" applyAlignment="1" applyProtection="1">
      <alignment horizontal="right" vertical="center" wrapText="1"/>
      <protection/>
    </xf>
    <xf numFmtId="3" fontId="7" fillId="0" borderId="62" xfId="47" applyNumberFormat="1" applyFont="1" applyFill="1" applyBorder="1" applyAlignment="1" applyProtection="1">
      <alignment horizontal="right" vertical="center" wrapText="1"/>
      <protection/>
    </xf>
    <xf numFmtId="3" fontId="7" fillId="0" borderId="95" xfId="47"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3" fontId="5" fillId="0" borderId="22" xfId="47" applyNumberFormat="1" applyFont="1" applyFill="1" applyBorder="1" applyAlignment="1" applyProtection="1">
      <alignment horizontal="right" vertical="center" wrapText="1"/>
      <protection/>
    </xf>
    <xf numFmtId="3" fontId="5" fillId="0" borderId="10" xfId="47" applyNumberFormat="1" applyFont="1" applyFill="1" applyBorder="1" applyAlignment="1" applyProtection="1">
      <alignment horizontal="right" vertical="center" wrapText="1"/>
      <protection/>
    </xf>
    <xf numFmtId="3" fontId="5" fillId="0" borderId="24" xfId="47" applyNumberFormat="1" applyFont="1" applyFill="1" applyBorder="1" applyAlignment="1" applyProtection="1">
      <alignment horizontal="right" vertical="center" wrapText="1"/>
      <protection/>
    </xf>
    <xf numFmtId="3" fontId="5" fillId="0" borderId="43" xfId="47" applyNumberFormat="1" applyFont="1" applyFill="1" applyBorder="1" applyAlignment="1" applyProtection="1">
      <alignment horizontal="right" vertical="center" wrapText="1"/>
      <protection/>
    </xf>
    <xf numFmtId="3" fontId="5" fillId="0" borderId="20" xfId="47" applyNumberFormat="1" applyFont="1" applyFill="1" applyBorder="1" applyAlignment="1" applyProtection="1">
      <alignment horizontal="right" vertical="center" wrapText="1"/>
      <protection/>
    </xf>
    <xf numFmtId="3" fontId="5" fillId="0" borderId="28" xfId="47" applyNumberFormat="1" applyFont="1" applyFill="1" applyBorder="1" applyAlignment="1" applyProtection="1">
      <alignment horizontal="right" vertical="center" wrapText="1"/>
      <protection/>
    </xf>
    <xf numFmtId="3" fontId="5" fillId="0" borderId="81" xfId="47" applyNumberFormat="1" applyFont="1" applyFill="1" applyBorder="1" applyAlignment="1" applyProtection="1">
      <alignment horizontal="right" vertical="center" wrapText="1"/>
      <protection/>
    </xf>
    <xf numFmtId="3" fontId="5" fillId="0" borderId="68" xfId="47" applyNumberFormat="1" applyFont="1" applyFill="1" applyBorder="1" applyAlignment="1" applyProtection="1">
      <alignment horizontal="right" vertical="center" wrapText="1"/>
      <protection/>
    </xf>
    <xf numFmtId="3" fontId="5" fillId="0" borderId="82" xfId="47" applyNumberFormat="1" applyFont="1" applyFill="1" applyBorder="1" applyAlignment="1" applyProtection="1">
      <alignment horizontal="right" vertical="center" wrapText="1"/>
      <protection/>
    </xf>
    <xf numFmtId="3" fontId="0" fillId="0" borderId="43" xfId="0" applyNumberFormat="1" applyFont="1" applyBorder="1" applyAlignment="1" applyProtection="1">
      <alignment horizontal="right" vertical="center"/>
      <protection/>
    </xf>
    <xf numFmtId="3" fontId="0" fillId="0" borderId="28" xfId="0" applyNumberFormat="1" applyFont="1" applyBorder="1" applyAlignment="1" applyProtection="1">
      <alignment horizontal="right" vertical="center"/>
      <protection/>
    </xf>
    <xf numFmtId="3" fontId="0" fillId="0" borderId="43" xfId="0" applyNumberFormat="1" applyBorder="1" applyAlignment="1" applyProtection="1">
      <alignment horizontal="right" vertical="center"/>
      <protection/>
    </xf>
    <xf numFmtId="3" fontId="0" fillId="0" borderId="28" xfId="0" applyNumberFormat="1" applyBorder="1" applyAlignment="1" applyProtection="1">
      <alignment horizontal="right" vertical="center"/>
      <protection/>
    </xf>
    <xf numFmtId="3" fontId="0" fillId="0" borderId="96" xfId="0" applyNumberFormat="1" applyFont="1" applyBorder="1" applyAlignment="1" applyProtection="1">
      <alignment horizontal="right" vertical="center"/>
      <protection/>
    </xf>
    <xf numFmtId="3" fontId="7" fillId="0" borderId="18" xfId="47" applyNumberFormat="1" applyFont="1" applyFill="1" applyBorder="1" applyAlignment="1" applyProtection="1">
      <alignment horizontal="right" vertical="center" wrapText="1"/>
      <protection/>
    </xf>
    <xf numFmtId="3" fontId="7" fillId="0" borderId="46" xfId="47" applyNumberFormat="1" applyFont="1" applyFill="1" applyBorder="1" applyAlignment="1" applyProtection="1">
      <alignment horizontal="right" vertical="center" wrapText="1"/>
      <protection/>
    </xf>
    <xf numFmtId="3" fontId="7" fillId="0" borderId="19" xfId="47" applyNumberFormat="1" applyFont="1" applyFill="1" applyBorder="1" applyAlignment="1" applyProtection="1">
      <alignment horizontal="right" vertical="center" wrapText="1"/>
      <protection/>
    </xf>
    <xf numFmtId="3" fontId="7" fillId="0" borderId="21" xfId="47" applyNumberFormat="1" applyFont="1" applyFill="1" applyBorder="1" applyAlignment="1" applyProtection="1">
      <alignment horizontal="right" vertical="center" wrapText="1"/>
      <protection/>
    </xf>
    <xf numFmtId="3" fontId="0" fillId="0" borderId="18" xfId="0" applyNumberFormat="1" applyFont="1" applyBorder="1" applyAlignment="1" applyProtection="1">
      <alignment horizontal="right" vertical="center"/>
      <protection/>
    </xf>
    <xf numFmtId="3" fontId="0" fillId="0" borderId="21" xfId="0" applyNumberFormat="1" applyFont="1" applyBorder="1" applyAlignment="1" applyProtection="1">
      <alignment horizontal="right" vertical="center"/>
      <protection/>
    </xf>
    <xf numFmtId="3" fontId="20" fillId="0" borderId="18" xfId="0" applyNumberFormat="1" applyFont="1" applyBorder="1" applyAlignment="1" applyProtection="1">
      <alignment horizontal="right" vertical="center"/>
      <protection/>
    </xf>
    <xf numFmtId="3" fontId="20" fillId="0" borderId="21" xfId="0" applyNumberFormat="1" applyFont="1" applyBorder="1" applyAlignment="1" applyProtection="1">
      <alignment horizontal="right" vertical="center"/>
      <protection/>
    </xf>
    <xf numFmtId="3" fontId="0" fillId="0" borderId="17" xfId="0" applyNumberFormat="1" applyFont="1" applyBorder="1" applyAlignment="1" applyProtection="1">
      <alignment horizontal="right" vertical="center"/>
      <protection/>
    </xf>
    <xf numFmtId="3" fontId="0" fillId="0" borderId="45" xfId="0" applyNumberFormat="1" applyFont="1" applyBorder="1" applyAlignment="1" applyProtection="1">
      <alignment horizontal="right" vertical="center"/>
      <protection/>
    </xf>
    <xf numFmtId="3" fontId="0" fillId="0" borderId="89" xfId="0" applyNumberFormat="1" applyFont="1" applyBorder="1" applyAlignment="1" applyProtection="1">
      <alignment horizontal="right" vertical="center"/>
      <protection/>
    </xf>
    <xf numFmtId="0" fontId="5" fillId="19" borderId="43" xfId="47" applyFont="1" applyFill="1" applyBorder="1" applyAlignment="1" applyProtection="1">
      <alignment horizontal="center" vertical="center" wrapText="1"/>
      <protection/>
    </xf>
    <xf numFmtId="0" fontId="5" fillId="19" borderId="28" xfId="47" applyFont="1" applyFill="1" applyBorder="1" applyAlignment="1" applyProtection="1">
      <alignment horizontal="center" vertical="center" wrapText="1"/>
      <protection/>
    </xf>
    <xf numFmtId="3" fontId="5" fillId="19" borderId="13" xfId="47" applyNumberFormat="1" applyFont="1" applyFill="1" applyBorder="1" applyAlignment="1" applyProtection="1">
      <alignment horizontal="right" vertical="center"/>
      <protection/>
    </xf>
    <xf numFmtId="3" fontId="5" fillId="19" borderId="29" xfId="47" applyNumberFormat="1" applyFont="1" applyFill="1" applyBorder="1" applyAlignment="1" applyProtection="1">
      <alignment horizontal="right" vertical="center"/>
      <protection/>
    </xf>
    <xf numFmtId="3" fontId="5" fillId="19" borderId="24" xfId="47" applyNumberFormat="1" applyFont="1" applyFill="1" applyBorder="1" applyAlignment="1" applyProtection="1">
      <alignment horizontal="right" vertical="center"/>
      <protection/>
    </xf>
    <xf numFmtId="3" fontId="5" fillId="19" borderId="27" xfId="47" applyNumberFormat="1" applyFont="1" applyFill="1" applyBorder="1" applyAlignment="1" applyProtection="1">
      <alignment horizontal="right" vertical="center"/>
      <protection/>
    </xf>
    <xf numFmtId="3" fontId="5" fillId="19" borderId="43" xfId="47" applyNumberFormat="1" applyFont="1" applyFill="1" applyBorder="1" applyAlignment="1" applyProtection="1">
      <alignment horizontal="right" vertical="center"/>
      <protection/>
    </xf>
    <xf numFmtId="3" fontId="5" fillId="19" borderId="28" xfId="47" applyNumberFormat="1" applyFont="1" applyFill="1" applyBorder="1" applyAlignment="1" applyProtection="1">
      <alignment horizontal="right" vertical="center"/>
      <protection/>
    </xf>
    <xf numFmtId="3" fontId="7" fillId="19" borderId="18" xfId="47" applyNumberFormat="1" applyFont="1" applyFill="1" applyBorder="1" applyAlignment="1" applyProtection="1">
      <alignment horizontal="right" vertical="center" wrapText="1"/>
      <protection/>
    </xf>
    <xf numFmtId="3" fontId="0" fillId="19" borderId="21" xfId="0" applyNumberFormat="1" applyFill="1" applyBorder="1" applyAlignment="1" applyProtection="1">
      <alignment horizontal="right" vertical="center"/>
      <protection/>
    </xf>
    <xf numFmtId="3" fontId="5" fillId="0" borderId="23" xfId="47" applyNumberFormat="1" applyFont="1" applyFill="1" applyBorder="1" applyAlignment="1" applyProtection="1">
      <alignment horizontal="right" vertical="center" wrapText="1"/>
      <protection locked="0"/>
    </xf>
    <xf numFmtId="3" fontId="5" fillId="0" borderId="81" xfId="47" applyNumberFormat="1" applyFont="1" applyFill="1" applyBorder="1" applyAlignment="1" applyProtection="1">
      <alignment horizontal="right" vertical="center" wrapText="1"/>
      <protection locked="0"/>
    </xf>
    <xf numFmtId="3" fontId="5" fillId="0" borderId="22" xfId="47" applyNumberFormat="1" applyFont="1" applyFill="1" applyBorder="1" applyAlignment="1" applyProtection="1">
      <alignment horizontal="right" vertical="center" wrapText="1"/>
      <protection locked="0"/>
    </xf>
    <xf numFmtId="3" fontId="5" fillId="0" borderId="26" xfId="47" applyNumberFormat="1" applyFont="1" applyFill="1" applyBorder="1" applyAlignment="1" applyProtection="1">
      <alignment horizontal="right" vertical="center" wrapText="1"/>
      <protection locked="0"/>
    </xf>
    <xf numFmtId="3" fontId="0" fillId="0" borderId="58" xfId="0" applyNumberFormat="1" applyFont="1" applyBorder="1" applyAlignment="1" applyProtection="1">
      <alignment horizontal="right" vertical="center"/>
      <protection locked="0"/>
    </xf>
    <xf numFmtId="3" fontId="0" fillId="0" borderId="40" xfId="0" applyNumberFormat="1" applyFont="1" applyBorder="1" applyAlignment="1" applyProtection="1">
      <alignment horizontal="right" vertical="center"/>
      <protection locked="0"/>
    </xf>
    <xf numFmtId="3" fontId="5" fillId="0" borderId="24" xfId="47" applyNumberFormat="1" applyFont="1" applyFill="1" applyBorder="1" applyAlignment="1" applyProtection="1">
      <alignment horizontal="right" vertical="center" wrapText="1"/>
      <protection locked="0"/>
    </xf>
    <xf numFmtId="3" fontId="5" fillId="0" borderId="68" xfId="47" applyNumberFormat="1" applyFont="1" applyFill="1" applyBorder="1" applyAlignment="1" applyProtection="1">
      <alignment horizontal="right" vertical="center" wrapText="1"/>
      <protection locked="0"/>
    </xf>
    <xf numFmtId="3" fontId="5" fillId="0" borderId="27" xfId="47" applyNumberFormat="1" applyFont="1" applyFill="1" applyBorder="1" applyAlignment="1" applyProtection="1">
      <alignment horizontal="right" vertical="center" wrapText="1"/>
      <protection locked="0"/>
    </xf>
    <xf numFmtId="3" fontId="0" fillId="0" borderId="85" xfId="0" applyNumberFormat="1" applyFont="1" applyBorder="1" applyAlignment="1" applyProtection="1">
      <alignment horizontal="right" vertical="center"/>
      <protection locked="0"/>
    </xf>
    <xf numFmtId="3" fontId="0" fillId="0" borderId="42" xfId="0" applyNumberFormat="1" applyFont="1" applyBorder="1" applyAlignment="1" applyProtection="1">
      <alignment horizontal="right" vertical="center"/>
      <protection locked="0"/>
    </xf>
    <xf numFmtId="3" fontId="5" fillId="0" borderId="76" xfId="47" applyNumberFormat="1" applyFont="1" applyFill="1" applyBorder="1" applyAlignment="1" applyProtection="1">
      <alignment horizontal="right" vertical="center" wrapText="1"/>
      <protection/>
    </xf>
    <xf numFmtId="3" fontId="5" fillId="0" borderId="16" xfId="47" applyNumberFormat="1" applyFont="1" applyFill="1" applyBorder="1" applyAlignment="1" applyProtection="1">
      <alignment horizontal="right" vertical="center" wrapText="1"/>
      <protection/>
    </xf>
    <xf numFmtId="3" fontId="5" fillId="0" borderId="12" xfId="47" applyNumberFormat="1" applyFont="1" applyFill="1" applyBorder="1" applyAlignment="1" applyProtection="1">
      <alignment horizontal="right" vertical="center" wrapText="1"/>
      <protection/>
    </xf>
    <xf numFmtId="3" fontId="5" fillId="0" borderId="75" xfId="47" applyNumberFormat="1" applyFont="1" applyFill="1" applyBorder="1" applyAlignment="1" applyProtection="1">
      <alignment horizontal="right" vertical="center" wrapText="1"/>
      <protection/>
    </xf>
    <xf numFmtId="0" fontId="6" fillId="0" borderId="0" xfId="47" applyFont="1" applyAlignment="1" applyProtection="1">
      <alignment horizontal="left" vertical="center"/>
      <protection/>
    </xf>
    <xf numFmtId="0" fontId="0" fillId="0" borderId="0" xfId="0" applyAlignment="1" applyProtection="1">
      <alignment/>
      <protection/>
    </xf>
    <xf numFmtId="0" fontId="5" fillId="0" borderId="0" xfId="47" applyFont="1" applyAlignment="1" applyProtection="1">
      <alignment horizontal="right" vertical="center"/>
      <protection/>
    </xf>
    <xf numFmtId="0" fontId="5" fillId="0" borderId="14" xfId="47" applyFont="1" applyBorder="1" applyAlignment="1" applyProtection="1">
      <alignment horizontal="center" vertical="center" wrapText="1"/>
      <protection/>
    </xf>
    <xf numFmtId="0" fontId="5" fillId="0" borderId="14" xfId="47" applyFont="1" applyFill="1" applyBorder="1" applyAlignment="1" applyProtection="1">
      <alignment vertical="center" wrapText="1"/>
      <protection/>
    </xf>
    <xf numFmtId="0" fontId="5" fillId="0" borderId="29" xfId="47" applyFont="1" applyBorder="1" applyAlignment="1" applyProtection="1">
      <alignment vertical="center" wrapText="1"/>
      <protection/>
    </xf>
    <xf numFmtId="0" fontId="5" fillId="0" borderId="30" xfId="47" applyFont="1" applyBorder="1" applyAlignment="1" applyProtection="1">
      <alignment horizontal="center" vertical="center" wrapText="1"/>
      <protection/>
    </xf>
    <xf numFmtId="0" fontId="5" fillId="0" borderId="31" xfId="47" applyFont="1" applyBorder="1" applyAlignment="1" applyProtection="1">
      <alignment horizontal="center" vertical="center" wrapText="1"/>
      <protection/>
    </xf>
    <xf numFmtId="0" fontId="5" fillId="19" borderId="63" xfId="47" applyFont="1" applyFill="1" applyBorder="1" applyAlignment="1" applyProtection="1">
      <alignment horizontal="center" vertical="center"/>
      <protection/>
    </xf>
    <xf numFmtId="0" fontId="7" fillId="19" borderId="97" xfId="47" applyFont="1" applyFill="1" applyBorder="1" applyAlignment="1" applyProtection="1">
      <alignment vertical="center" wrapText="1"/>
      <protection/>
    </xf>
    <xf numFmtId="3" fontId="7" fillId="19" borderId="14" xfId="47" applyNumberFormat="1" applyFont="1" applyFill="1" applyBorder="1" applyAlignment="1" applyProtection="1">
      <alignment vertical="center" wrapText="1"/>
      <protection/>
    </xf>
    <xf numFmtId="173" fontId="7" fillId="19" borderId="29" xfId="47" applyNumberFormat="1" applyFont="1" applyFill="1" applyBorder="1" applyAlignment="1" applyProtection="1">
      <alignment horizontal="center" vertical="center"/>
      <protection/>
    </xf>
    <xf numFmtId="3" fontId="5" fillId="0" borderId="24" xfId="47" applyNumberFormat="1" applyFont="1" applyBorder="1" applyAlignment="1" applyProtection="1">
      <alignment horizontal="center" vertical="center"/>
      <protection/>
    </xf>
    <xf numFmtId="3" fontId="9" fillId="0" borderId="35" xfId="47" applyNumberFormat="1" applyFont="1" applyBorder="1" applyAlignment="1" applyProtection="1">
      <alignment vertical="center" wrapText="1"/>
      <protection/>
    </xf>
    <xf numFmtId="173" fontId="5" fillId="24" borderId="10" xfId="47" applyNumberFormat="1" applyFont="1" applyFill="1" applyBorder="1" applyAlignment="1" applyProtection="1">
      <alignment horizontal="center" vertical="center"/>
      <protection/>
    </xf>
    <xf numFmtId="3" fontId="5" fillId="0" borderId="35" xfId="47" applyNumberFormat="1" applyFont="1" applyBorder="1" applyAlignment="1" applyProtection="1">
      <alignment vertical="center"/>
      <protection/>
    </xf>
    <xf numFmtId="3" fontId="5" fillId="0" borderId="35" xfId="47" applyNumberFormat="1" applyFont="1" applyBorder="1" applyAlignment="1" applyProtection="1">
      <alignment vertical="center" wrapText="1"/>
      <protection/>
    </xf>
    <xf numFmtId="0" fontId="5" fillId="19" borderId="81" xfId="47" applyFont="1" applyFill="1" applyBorder="1" applyAlignment="1" applyProtection="1">
      <alignment horizontal="center" vertical="center"/>
      <protection/>
    </xf>
    <xf numFmtId="3" fontId="7" fillId="19" borderId="35" xfId="47" applyNumberFormat="1" applyFont="1" applyFill="1" applyBorder="1" applyAlignment="1" applyProtection="1">
      <alignment vertical="center" wrapText="1"/>
      <protection/>
    </xf>
    <xf numFmtId="3" fontId="7" fillId="19" borderId="22" xfId="47" applyNumberFormat="1" applyFont="1" applyFill="1" applyBorder="1" applyAlignment="1" applyProtection="1">
      <alignment vertical="center" wrapText="1"/>
      <protection/>
    </xf>
    <xf numFmtId="173" fontId="7" fillId="19" borderId="26" xfId="47" applyNumberFormat="1" applyFont="1" applyFill="1" applyBorder="1" applyAlignment="1" applyProtection="1">
      <alignment horizontal="center" vertical="center"/>
      <protection/>
    </xf>
    <xf numFmtId="3" fontId="5" fillId="0" borderId="42" xfId="47" applyNumberFormat="1" applyFont="1" applyBorder="1" applyAlignment="1" applyProtection="1">
      <alignment vertical="center" wrapText="1"/>
      <protection/>
    </xf>
    <xf numFmtId="3" fontId="5" fillId="0" borderId="10" xfId="47" applyNumberFormat="1" applyFont="1" applyBorder="1" applyAlignment="1" applyProtection="1">
      <alignment vertical="center" wrapText="1"/>
      <protection/>
    </xf>
    <xf numFmtId="3" fontId="5" fillId="0" borderId="43" xfId="47" applyNumberFormat="1" applyFont="1" applyBorder="1" applyAlignment="1" applyProtection="1">
      <alignment horizontal="center" vertical="center"/>
      <protection/>
    </xf>
    <xf numFmtId="3" fontId="5" fillId="0" borderId="20" xfId="47" applyNumberFormat="1" applyFont="1" applyBorder="1" applyAlignment="1" applyProtection="1">
      <alignment vertical="center" wrapText="1"/>
      <protection/>
    </xf>
    <xf numFmtId="3" fontId="5" fillId="0" borderId="18" xfId="47" applyNumberFormat="1" applyFont="1" applyFill="1" applyBorder="1" applyAlignment="1" applyProtection="1">
      <alignment horizontal="center" vertical="center"/>
      <protection/>
    </xf>
    <xf numFmtId="3" fontId="7" fillId="0" borderId="83" xfId="47" applyNumberFormat="1" applyFont="1" applyFill="1" applyBorder="1" applyAlignment="1" applyProtection="1">
      <alignment vertical="center"/>
      <protection/>
    </xf>
    <xf numFmtId="173" fontId="7" fillId="24" borderId="21" xfId="47" applyNumberFormat="1" applyFont="1" applyFill="1" applyBorder="1" applyAlignment="1" applyProtection="1">
      <alignment horizontal="center" vertical="center"/>
      <protection/>
    </xf>
    <xf numFmtId="0" fontId="5" fillId="0" borderId="0" xfId="47" applyFont="1" applyBorder="1" applyAlignment="1" applyProtection="1">
      <alignment horizontal="left" vertical="center"/>
      <protection/>
    </xf>
    <xf numFmtId="0" fontId="7" fillId="0" borderId="0" xfId="47" applyFont="1" applyBorder="1" applyAlignment="1" applyProtection="1">
      <alignment horizontal="left" vertical="center"/>
      <protection/>
    </xf>
    <xf numFmtId="0" fontId="5" fillId="0" borderId="0" xfId="47" applyFont="1" applyAlignment="1" applyProtection="1">
      <alignment horizontal="left" vertical="center" wrapText="1"/>
      <protection/>
    </xf>
    <xf numFmtId="0" fontId="5" fillId="0" borderId="0" xfId="47" applyFont="1" applyFill="1" applyAlignment="1" applyProtection="1">
      <alignment horizontal="left" vertical="center"/>
      <protection/>
    </xf>
    <xf numFmtId="0" fontId="5" fillId="0" borderId="0" xfId="47" applyFont="1" applyAlignment="1" applyProtection="1">
      <alignment horizontal="left" vertical="center"/>
      <protection/>
    </xf>
    <xf numFmtId="0" fontId="5" fillId="0" borderId="0" xfId="47" applyFont="1" applyAlignment="1" applyProtection="1">
      <alignment horizontal="left" vertical="center"/>
      <protection/>
    </xf>
    <xf numFmtId="0" fontId="19" fillId="0" borderId="0" xfId="47" applyFont="1" applyAlignment="1" applyProtection="1">
      <alignment horizontal="left" vertical="center"/>
      <protection/>
    </xf>
    <xf numFmtId="0" fontId="43" fillId="0" borderId="0" xfId="47" applyFont="1" applyAlignment="1" applyProtection="1">
      <alignment vertical="center"/>
      <protection/>
    </xf>
    <xf numFmtId="173" fontId="5" fillId="24" borderId="10" xfId="47" applyNumberFormat="1" applyFont="1" applyFill="1" applyBorder="1" applyAlignment="1" applyProtection="1">
      <alignment horizontal="center" vertical="center"/>
      <protection locked="0"/>
    </xf>
    <xf numFmtId="3" fontId="5" fillId="0" borderId="10" xfId="47" applyNumberFormat="1" applyFont="1" applyFill="1" applyBorder="1" applyAlignment="1" applyProtection="1">
      <alignment vertical="center"/>
      <protection hidden="1" locked="0"/>
    </xf>
    <xf numFmtId="3" fontId="5" fillId="0" borderId="20" xfId="47" applyNumberFormat="1" applyFont="1" applyFill="1" applyBorder="1" applyAlignment="1" applyProtection="1">
      <alignment vertical="center"/>
      <protection hidden="1" locked="0"/>
    </xf>
    <xf numFmtId="0" fontId="6" fillId="0" borderId="0" xfId="47" applyFont="1" applyFill="1" applyAlignment="1" applyProtection="1">
      <alignment vertical="center"/>
      <protection/>
    </xf>
    <xf numFmtId="0" fontId="19" fillId="0" borderId="0" xfId="47" applyFont="1" applyAlignment="1" applyProtection="1">
      <alignment vertical="center"/>
      <protection/>
    </xf>
    <xf numFmtId="0" fontId="18" fillId="0" borderId="0" xfId="47" applyFont="1" applyAlignment="1" applyProtection="1">
      <alignment horizontal="right" vertical="center"/>
      <protection/>
    </xf>
    <xf numFmtId="0" fontId="4" fillId="0" borderId="0" xfId="47" applyFont="1" applyBorder="1" applyAlignment="1" applyProtection="1">
      <alignment vertical="center"/>
      <protection/>
    </xf>
    <xf numFmtId="0" fontId="3" fillId="0" borderId="0" xfId="47" applyAlignment="1" applyProtection="1">
      <alignment vertical="center"/>
      <protection/>
    </xf>
    <xf numFmtId="0" fontId="5" fillId="0" borderId="12" xfId="47" applyFont="1" applyBorder="1" applyAlignment="1" applyProtection="1">
      <alignment horizontal="center" vertical="center" wrapText="1"/>
      <protection/>
    </xf>
    <xf numFmtId="0" fontId="5" fillId="0" borderId="76" xfId="47" applyFont="1" applyBorder="1" applyAlignment="1" applyProtection="1">
      <alignment horizontal="center" vertical="center" wrapText="1"/>
      <protection/>
    </xf>
    <xf numFmtId="0" fontId="5" fillId="19" borderId="23" xfId="47" applyFont="1" applyFill="1" applyBorder="1" applyAlignment="1" applyProtection="1">
      <alignment horizontal="center" vertical="center"/>
      <protection/>
    </xf>
    <xf numFmtId="0" fontId="5" fillId="0" borderId="24" xfId="47" applyFont="1" applyBorder="1" applyAlignment="1" applyProtection="1">
      <alignment horizontal="center" vertical="center"/>
      <protection/>
    </xf>
    <xf numFmtId="0" fontId="5" fillId="0" borderId="42" xfId="47" applyFont="1" applyBorder="1" applyAlignment="1" applyProtection="1">
      <alignment vertical="center" wrapText="1"/>
      <protection/>
    </xf>
    <xf numFmtId="0" fontId="3" fillId="0" borderId="0" xfId="47" applyProtection="1">
      <alignment/>
      <protection/>
    </xf>
    <xf numFmtId="0" fontId="5" fillId="19" borderId="24" xfId="47" applyFont="1" applyFill="1" applyBorder="1" applyAlignment="1" applyProtection="1">
      <alignment horizontal="center" vertical="center"/>
      <protection/>
    </xf>
    <xf numFmtId="0" fontId="5" fillId="19" borderId="10" xfId="47" applyFont="1" applyFill="1" applyBorder="1" applyAlignment="1" applyProtection="1">
      <alignment horizontal="left" vertical="center"/>
      <protection/>
    </xf>
    <xf numFmtId="0" fontId="5" fillId="19" borderId="10" xfId="47" applyFont="1" applyFill="1" applyBorder="1" applyAlignment="1" applyProtection="1">
      <alignment horizontal="left" vertical="center" wrapText="1"/>
      <protection/>
    </xf>
    <xf numFmtId="0" fontId="5" fillId="0" borderId="68" xfId="47" applyFont="1" applyBorder="1" applyAlignment="1" applyProtection="1">
      <alignment horizontal="justify" vertical="center" wrapText="1"/>
      <protection/>
    </xf>
    <xf numFmtId="0" fontId="5" fillId="19" borderId="16" xfId="47" applyFont="1" applyFill="1" applyBorder="1" applyAlignment="1" applyProtection="1">
      <alignment horizontal="center" vertical="center"/>
      <protection/>
    </xf>
    <xf numFmtId="0" fontId="4" fillId="0" borderId="0" xfId="47" applyFont="1" applyAlignment="1" applyProtection="1">
      <alignment vertical="center"/>
      <protection/>
    </xf>
    <xf numFmtId="0" fontId="5" fillId="0" borderId="0" xfId="47" applyFont="1" applyBorder="1" applyProtection="1">
      <alignment/>
      <protection/>
    </xf>
    <xf numFmtId="0" fontId="5" fillId="0" borderId="0" xfId="47" applyFont="1" applyBorder="1" applyAlignment="1" applyProtection="1">
      <alignment horizontal="justify" vertical="center" wrapText="1"/>
      <protection/>
    </xf>
    <xf numFmtId="0" fontId="42" fillId="0" borderId="0" xfId="0" applyFont="1" applyAlignment="1" applyProtection="1">
      <alignment/>
      <protection/>
    </xf>
    <xf numFmtId="3" fontId="5" fillId="19" borderId="10" xfId="47" applyNumberFormat="1" applyFont="1" applyFill="1" applyBorder="1" applyAlignment="1" applyProtection="1">
      <alignment vertical="center" wrapText="1"/>
      <protection/>
    </xf>
    <xf numFmtId="3" fontId="5" fillId="19" borderId="27" xfId="47" applyNumberFormat="1" applyFont="1" applyFill="1" applyBorder="1" applyAlignment="1" applyProtection="1">
      <alignment vertical="center" wrapText="1"/>
      <protection hidden="1"/>
    </xf>
    <xf numFmtId="3" fontId="5" fillId="0" borderId="27" xfId="47" applyNumberFormat="1" applyFont="1" applyBorder="1" applyAlignment="1" applyProtection="1">
      <alignment vertical="center" wrapText="1"/>
      <protection hidden="1"/>
    </xf>
    <xf numFmtId="3" fontId="5" fillId="19" borderId="10" xfId="47" applyNumberFormat="1" applyFont="1" applyFill="1" applyBorder="1" applyAlignment="1" applyProtection="1">
      <alignment vertical="center" wrapText="1"/>
      <protection locked="0"/>
    </xf>
    <xf numFmtId="3" fontId="5" fillId="19" borderId="12" xfId="47" applyNumberFormat="1" applyFont="1" applyFill="1" applyBorder="1" applyAlignment="1" applyProtection="1">
      <alignment vertical="center"/>
      <protection locked="0"/>
    </xf>
    <xf numFmtId="3" fontId="5" fillId="19" borderId="76" xfId="47" applyNumberFormat="1" applyFont="1" applyFill="1" applyBorder="1" applyAlignment="1" applyProtection="1">
      <alignment vertical="center" wrapText="1"/>
      <protection hidden="1"/>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pplyProtection="1">
      <alignment horizontal="center" vertical="center"/>
      <protection locked="0"/>
    </xf>
    <xf numFmtId="0" fontId="5" fillId="0" borderId="0" xfId="47" applyFont="1" applyAlignment="1">
      <alignment horizontal="center" vertical="center"/>
      <protection/>
    </xf>
    <xf numFmtId="0" fontId="5" fillId="0" borderId="93" xfId="47" applyFont="1" applyBorder="1" applyAlignment="1" applyProtection="1">
      <alignment vertical="center" wrapText="1"/>
      <protection locked="0"/>
    </xf>
    <xf numFmtId="3" fontId="5" fillId="0" borderId="18" xfId="47" applyNumberFormat="1" applyFont="1" applyBorder="1" applyAlignment="1" applyProtection="1">
      <alignment horizontal="right" vertical="center" wrapText="1" indent="1"/>
      <protection locked="0"/>
    </xf>
    <xf numFmtId="3" fontId="5" fillId="0" borderId="19" xfId="47" applyNumberFormat="1" applyFont="1" applyBorder="1" applyAlignment="1" applyProtection="1">
      <alignment horizontal="right" vertical="center" wrapText="1" indent="1"/>
      <protection locked="0"/>
    </xf>
    <xf numFmtId="3" fontId="5" fillId="0" borderId="31" xfId="47" applyNumberFormat="1" applyFont="1" applyBorder="1" applyAlignment="1" applyProtection="1">
      <alignment horizontal="right" vertical="center" wrapText="1" indent="1"/>
      <protection hidden="1"/>
    </xf>
    <xf numFmtId="0" fontId="47" fillId="0" borderId="11" xfId="0" applyFont="1" applyBorder="1" applyAlignment="1">
      <alignment vertical="center"/>
    </xf>
    <xf numFmtId="49" fontId="47" fillId="0" borderId="10" xfId="0" applyNumberFormat="1" applyFont="1" applyBorder="1" applyAlignment="1">
      <alignment horizontal="center" vertical="center"/>
    </xf>
    <xf numFmtId="0" fontId="47" fillId="0" borderId="24" xfId="0" applyFont="1" applyBorder="1" applyAlignment="1">
      <alignment horizontal="center" vertical="center"/>
    </xf>
    <xf numFmtId="0" fontId="48" fillId="0" borderId="11" xfId="0" applyFont="1" applyBorder="1" applyAlignment="1">
      <alignment vertical="center"/>
    </xf>
    <xf numFmtId="0" fontId="48" fillId="0" borderId="24" xfId="0" applyFont="1" applyBorder="1" applyAlignment="1">
      <alignment horizontal="center" vertical="center" wrapText="1"/>
    </xf>
    <xf numFmtId="49" fontId="48" fillId="0" borderId="10" xfId="0" applyNumberFormat="1" applyFont="1" applyBorder="1" applyAlignment="1">
      <alignment horizontal="center" vertical="center"/>
    </xf>
    <xf numFmtId="0" fontId="7" fillId="0" borderId="24" xfId="48" applyFont="1" applyBorder="1" applyAlignment="1">
      <alignment horizontal="center" vertical="center"/>
      <protection/>
    </xf>
    <xf numFmtId="49" fontId="7" fillId="0" borderId="10" xfId="48" applyNumberFormat="1" applyFont="1" applyBorder="1" applyAlignment="1">
      <alignment horizontal="center" vertical="center"/>
      <protection/>
    </xf>
    <xf numFmtId="0" fontId="7" fillId="0" borderId="16" xfId="48" applyFont="1" applyBorder="1" applyAlignment="1">
      <alignment horizontal="center" vertical="center"/>
      <protection/>
    </xf>
    <xf numFmtId="49" fontId="7" fillId="0" borderId="12" xfId="48" applyNumberFormat="1" applyFont="1" applyBorder="1" applyAlignment="1">
      <alignment horizontal="center" vertical="center"/>
      <protection/>
    </xf>
    <xf numFmtId="3" fontId="44" fillId="0" borderId="22" xfId="48" applyNumberFormat="1" applyFont="1" applyBorder="1" applyAlignment="1">
      <alignment horizontal="right" vertical="center"/>
      <protection/>
    </xf>
    <xf numFmtId="3" fontId="44" fillId="0" borderId="26" xfId="48" applyNumberFormat="1" applyFont="1" applyBorder="1" applyAlignment="1">
      <alignment horizontal="right" vertical="center"/>
      <protection/>
    </xf>
    <xf numFmtId="3" fontId="5" fillId="0" borderId="10" xfId="48" applyNumberFormat="1" applyFont="1" applyBorder="1" applyAlignment="1">
      <alignment horizontal="right" vertical="center"/>
      <protection/>
    </xf>
    <xf numFmtId="3" fontId="5" fillId="0" borderId="27" xfId="48" applyNumberFormat="1" applyFont="1" applyBorder="1" applyAlignment="1">
      <alignment horizontal="right" vertical="center"/>
      <protection/>
    </xf>
    <xf numFmtId="3" fontId="44" fillId="0" borderId="10" xfId="48" applyNumberFormat="1" applyFont="1" applyBorder="1" applyAlignment="1">
      <alignment horizontal="right" vertical="center"/>
      <protection/>
    </xf>
    <xf numFmtId="3" fontId="44" fillId="0" borderId="27" xfId="48" applyNumberFormat="1" applyFont="1" applyBorder="1" applyAlignment="1">
      <alignment horizontal="right" vertical="center"/>
      <protection/>
    </xf>
    <xf numFmtId="3" fontId="49" fillId="0" borderId="12" xfId="48" applyNumberFormat="1" applyFont="1" applyBorder="1" applyAlignment="1">
      <alignment horizontal="right" vertical="center"/>
      <protection/>
    </xf>
    <xf numFmtId="3" fontId="49" fillId="0" borderId="76" xfId="48" applyNumberFormat="1" applyFont="1" applyBorder="1" applyAlignment="1">
      <alignment horizontal="right" vertical="center"/>
      <protection/>
    </xf>
    <xf numFmtId="3" fontId="44" fillId="0" borderId="14" xfId="48" applyNumberFormat="1" applyFont="1" applyBorder="1" applyAlignment="1">
      <alignment horizontal="right" vertical="center"/>
      <protection/>
    </xf>
    <xf numFmtId="3" fontId="44" fillId="0" borderId="29" xfId="48" applyNumberFormat="1" applyFont="1" applyBorder="1" applyAlignment="1">
      <alignment horizontal="right" vertical="center"/>
      <protection/>
    </xf>
    <xf numFmtId="3" fontId="49" fillId="0" borderId="10" xfId="48" applyNumberFormat="1" applyFont="1" applyBorder="1" applyAlignment="1">
      <alignment horizontal="right" vertical="center"/>
      <protection/>
    </xf>
    <xf numFmtId="3" fontId="49" fillId="0" borderId="27" xfId="48" applyNumberFormat="1" applyFont="1" applyBorder="1" applyAlignment="1">
      <alignment horizontal="right" vertical="center"/>
      <protection/>
    </xf>
    <xf numFmtId="3" fontId="50" fillId="0" borderId="12" xfId="48" applyNumberFormat="1" applyFont="1" applyBorder="1" applyAlignment="1">
      <alignment horizontal="right" vertical="center"/>
      <protection/>
    </xf>
    <xf numFmtId="3" fontId="50" fillId="0" borderId="76" xfId="48" applyNumberFormat="1" applyFont="1" applyBorder="1" applyAlignment="1">
      <alignment horizontal="right" vertical="center"/>
      <protection/>
    </xf>
    <xf numFmtId="0" fontId="14" fillId="0" borderId="24" xfId="0" applyFont="1" applyBorder="1" applyAlignment="1">
      <alignment horizontal="center" vertical="center"/>
    </xf>
    <xf numFmtId="49" fontId="14" fillId="0" borderId="10" xfId="0" applyNumberFormat="1" applyFont="1" applyBorder="1" applyAlignment="1">
      <alignment horizontal="center" vertical="center"/>
    </xf>
    <xf numFmtId="0" fontId="7" fillId="0" borderId="57" xfId="0" applyFont="1" applyBorder="1" applyAlignment="1">
      <alignment vertical="center"/>
    </xf>
    <xf numFmtId="0" fontId="7" fillId="0" borderId="16" xfId="0" applyFont="1" applyBorder="1" applyAlignment="1">
      <alignment horizontal="center" vertical="center" wrapText="1"/>
    </xf>
    <xf numFmtId="49" fontId="7" fillId="0" borderId="12" xfId="0" applyNumberFormat="1" applyFont="1" applyBorder="1" applyAlignment="1">
      <alignment horizontal="center" vertical="center"/>
    </xf>
    <xf numFmtId="3" fontId="5" fillId="0" borderId="10" xfId="48" applyNumberFormat="1" applyFont="1" applyBorder="1" applyAlignment="1">
      <alignment horizontal="right" vertical="center"/>
      <protection/>
    </xf>
    <xf numFmtId="3" fontId="5" fillId="0" borderId="27" xfId="48" applyNumberFormat="1" applyFont="1" applyBorder="1" applyAlignment="1">
      <alignment horizontal="right" vertical="center"/>
      <protection/>
    </xf>
    <xf numFmtId="3" fontId="5" fillId="0" borderId="10" xfId="48" applyNumberFormat="1" applyFont="1" applyBorder="1" applyAlignment="1" applyProtection="1">
      <alignment horizontal="right" vertical="center"/>
      <protection locked="0"/>
    </xf>
    <xf numFmtId="3" fontId="5" fillId="0" borderId="27" xfId="48" applyNumberFormat="1" applyFont="1" applyBorder="1" applyAlignment="1" applyProtection="1">
      <alignment horizontal="right" vertical="center"/>
      <protection locked="0"/>
    </xf>
    <xf numFmtId="3" fontId="5" fillId="0" borderId="10" xfId="48" applyNumberFormat="1" applyFont="1" applyBorder="1" applyAlignment="1" applyProtection="1">
      <alignment horizontal="right" vertical="center"/>
      <protection locked="0"/>
    </xf>
    <xf numFmtId="3" fontId="5" fillId="0" borderId="27" xfId="48" applyNumberFormat="1" applyFont="1" applyBorder="1" applyAlignment="1" applyProtection="1">
      <alignment horizontal="right" vertical="center"/>
      <protection locked="0"/>
    </xf>
    <xf numFmtId="3" fontId="5" fillId="0" borderId="47" xfId="47" applyNumberFormat="1" applyFont="1" applyBorder="1" applyAlignment="1" applyProtection="1">
      <alignment vertical="center"/>
      <protection locked="0"/>
    </xf>
    <xf numFmtId="0" fontId="6" fillId="0" borderId="0" xfId="47" applyFont="1" applyAlignment="1" applyProtection="1">
      <alignment vertical="center"/>
      <protection/>
    </xf>
    <xf numFmtId="0" fontId="5" fillId="0" borderId="0" xfId="47" applyFont="1" applyAlignment="1" applyProtection="1">
      <alignment vertical="center"/>
      <protection/>
    </xf>
    <xf numFmtId="0" fontId="19" fillId="0" borderId="0" xfId="47" applyFont="1" applyAlignment="1" applyProtection="1">
      <alignment vertical="center"/>
      <protection/>
    </xf>
    <xf numFmtId="0" fontId="5" fillId="0" borderId="0" xfId="47" applyFont="1" applyProtection="1">
      <alignment/>
      <protection/>
    </xf>
    <xf numFmtId="0" fontId="5" fillId="0" borderId="0" xfId="47" applyFont="1" applyAlignment="1" applyProtection="1">
      <alignment horizontal="right" vertical="center"/>
      <protection/>
    </xf>
    <xf numFmtId="0" fontId="7" fillId="0" borderId="93" xfId="47" applyFont="1" applyBorder="1" applyAlignment="1" applyProtection="1">
      <alignment horizontal="center" vertical="center" wrapText="1"/>
      <protection/>
    </xf>
    <xf numFmtId="0" fontId="7" fillId="0" borderId="18" xfId="47" applyFont="1" applyBorder="1" applyAlignment="1" applyProtection="1">
      <alignment horizontal="center" vertical="center" wrapText="1"/>
      <protection/>
    </xf>
    <xf numFmtId="0" fontId="7" fillId="0" borderId="19" xfId="47" applyFont="1" applyBorder="1" applyAlignment="1" applyProtection="1">
      <alignment horizontal="center" vertical="center" wrapText="1"/>
      <protection/>
    </xf>
    <xf numFmtId="0" fontId="7" fillId="0" borderId="21" xfId="47" applyFont="1" applyBorder="1" applyAlignment="1" applyProtection="1">
      <alignment horizontal="center" vertical="center" wrapText="1"/>
      <protection/>
    </xf>
    <xf numFmtId="0" fontId="5" fillId="0" borderId="0" xfId="47" applyFont="1" applyAlignment="1" applyProtection="1">
      <alignment horizontal="center" vertical="center"/>
      <protection/>
    </xf>
    <xf numFmtId="0" fontId="51" fillId="0" borderId="0" xfId="47" applyFont="1" applyBorder="1" applyAlignment="1" applyProtection="1">
      <alignment vertical="center"/>
      <protection/>
    </xf>
    <xf numFmtId="3" fontId="51" fillId="0" borderId="0" xfId="47" applyNumberFormat="1" applyFont="1" applyFill="1" applyBorder="1" applyAlignment="1" applyProtection="1">
      <alignment vertical="center"/>
      <protection hidden="1"/>
    </xf>
    <xf numFmtId="0" fontId="5" fillId="0" borderId="98" xfId="47" applyFont="1" applyFill="1" applyBorder="1" applyAlignment="1" applyProtection="1">
      <alignment horizontal="left" vertical="center"/>
      <protection/>
    </xf>
    <xf numFmtId="0" fontId="11" fillId="0" borderId="20" xfId="47" applyFont="1" applyFill="1" applyBorder="1" applyAlignment="1" applyProtection="1">
      <alignment vertical="center" wrapText="1"/>
      <protection/>
    </xf>
    <xf numFmtId="0" fontId="11" fillId="0" borderId="0" xfId="47" applyFont="1" applyAlignment="1" applyProtection="1">
      <alignment horizontal="right" vertical="center" wrapText="1"/>
      <protection/>
    </xf>
    <xf numFmtId="0" fontId="11" fillId="0" borderId="10" xfId="47" applyFont="1" applyFill="1" applyBorder="1" applyAlignment="1" applyProtection="1">
      <alignment vertical="center" wrapText="1"/>
      <protection/>
    </xf>
    <xf numFmtId="0" fontId="11" fillId="0" borderId="20" xfId="47" applyFont="1" applyBorder="1" applyAlignment="1" applyProtection="1">
      <alignment vertical="center" wrapText="1"/>
      <protection/>
    </xf>
    <xf numFmtId="0" fontId="11" fillId="0" borderId="19" xfId="47" applyFont="1" applyBorder="1" applyAlignment="1" applyProtection="1">
      <alignment horizontal="left" vertical="center" wrapText="1"/>
      <protection/>
    </xf>
    <xf numFmtId="0" fontId="11" fillId="0" borderId="12" xfId="47" applyFont="1" applyBorder="1" applyAlignment="1" applyProtection="1">
      <alignment horizontal="left" vertical="center" wrapText="1"/>
      <protection/>
    </xf>
    <xf numFmtId="0" fontId="42" fillId="0" borderId="99" xfId="47" applyFont="1" applyBorder="1" applyAlignment="1" applyProtection="1">
      <alignment horizontal="left" vertical="center" wrapText="1"/>
      <protection/>
    </xf>
    <xf numFmtId="0" fontId="11" fillId="0" borderId="0" xfId="47" applyFont="1" applyAlignment="1" applyProtection="1">
      <alignment vertical="center" wrapText="1"/>
      <protection/>
    </xf>
    <xf numFmtId="4" fontId="11" fillId="0" borderId="0" xfId="47" applyNumberFormat="1" applyFont="1" applyAlignment="1" applyProtection="1">
      <alignment vertical="center" wrapText="1"/>
      <protection/>
    </xf>
    <xf numFmtId="0" fontId="5" fillId="0" borderId="0" xfId="47" applyFont="1" applyFill="1" applyAlignment="1" applyProtection="1">
      <alignment vertical="center"/>
      <protection/>
    </xf>
    <xf numFmtId="0" fontId="11" fillId="0" borderId="0" xfId="47" applyFont="1" applyFill="1" applyAlignment="1" applyProtection="1">
      <alignment vertical="center" wrapText="1"/>
      <protection/>
    </xf>
    <xf numFmtId="4" fontId="19" fillId="0" borderId="0" xfId="47" applyNumberFormat="1" applyFont="1" applyAlignment="1" applyProtection="1">
      <alignment vertical="center" wrapText="1"/>
      <protection/>
    </xf>
    <xf numFmtId="4" fontId="5" fillId="0" borderId="0" xfId="47" applyNumberFormat="1" applyFont="1" applyFill="1" applyBorder="1" applyAlignment="1" applyProtection="1">
      <alignment vertical="center"/>
      <protection/>
    </xf>
    <xf numFmtId="0" fontId="41" fillId="0" borderId="0" xfId="47" applyFont="1" applyFill="1" applyBorder="1" applyAlignment="1" applyProtection="1">
      <alignment horizontal="center" vertical="center" wrapText="1"/>
      <protection/>
    </xf>
    <xf numFmtId="0" fontId="41" fillId="0" borderId="0" xfId="47" applyFont="1" applyFill="1" applyBorder="1" applyAlignment="1" applyProtection="1">
      <alignment vertical="center" wrapText="1"/>
      <protection/>
    </xf>
    <xf numFmtId="4" fontId="41" fillId="0" borderId="0" xfId="47" applyNumberFormat="1" applyFont="1" applyFill="1" applyBorder="1" applyAlignment="1" applyProtection="1">
      <alignment horizontal="center" vertical="center" wrapText="1"/>
      <protection/>
    </xf>
    <xf numFmtId="0" fontId="5" fillId="0" borderId="0" xfId="47" applyFont="1" applyFill="1" applyBorder="1" applyAlignment="1" applyProtection="1">
      <alignment vertical="center" wrapText="1"/>
      <protection/>
    </xf>
    <xf numFmtId="0" fontId="41" fillId="0" borderId="0" xfId="47" applyFont="1" applyFill="1" applyBorder="1" applyAlignment="1" applyProtection="1">
      <alignment horizontal="justify" vertical="center" wrapText="1"/>
      <protection/>
    </xf>
    <xf numFmtId="4" fontId="41" fillId="0" borderId="0" xfId="47" applyNumberFormat="1" applyFont="1" applyFill="1" applyBorder="1" applyAlignment="1" applyProtection="1">
      <alignment horizontal="justify" vertical="center" wrapText="1"/>
      <protection/>
    </xf>
    <xf numFmtId="0" fontId="5" fillId="0" borderId="0" xfId="48" applyFont="1" applyBorder="1" applyAlignment="1" applyProtection="1">
      <alignment vertical="center"/>
      <protection/>
    </xf>
    <xf numFmtId="0" fontId="19" fillId="0" borderId="0" xfId="48" applyFont="1" applyBorder="1" applyAlignment="1" applyProtection="1">
      <alignment vertical="center"/>
      <protection/>
    </xf>
    <xf numFmtId="0" fontId="7" fillId="0" borderId="17" xfId="48" applyFont="1" applyBorder="1" applyAlignment="1" applyProtection="1">
      <alignment vertical="center"/>
      <protection/>
    </xf>
    <xf numFmtId="49" fontId="10" fillId="0" borderId="18" xfId="48" applyNumberFormat="1" applyFont="1" applyBorder="1" applyAlignment="1" applyProtection="1">
      <alignment horizontal="center" vertical="center" wrapText="1"/>
      <protection/>
    </xf>
    <xf numFmtId="49" fontId="10" fillId="0" borderId="19" xfId="48" applyNumberFormat="1" applyFont="1" applyBorder="1" applyAlignment="1" applyProtection="1">
      <alignment horizontal="center" vertical="center" wrapText="1"/>
      <protection/>
    </xf>
    <xf numFmtId="3" fontId="7" fillId="0" borderId="19" xfId="48" applyNumberFormat="1" applyFont="1" applyBorder="1" applyAlignment="1" applyProtection="1">
      <alignment horizontal="center" vertical="center" wrapText="1"/>
      <protection/>
    </xf>
    <xf numFmtId="3" fontId="7" fillId="0" borderId="21" xfId="48" applyNumberFormat="1" applyFont="1" applyBorder="1" applyAlignment="1" applyProtection="1">
      <alignment horizontal="center" vertical="center" wrapText="1"/>
      <protection/>
    </xf>
    <xf numFmtId="0" fontId="7" fillId="0" borderId="15" xfId="48" applyFont="1" applyBorder="1" applyAlignment="1" applyProtection="1">
      <alignment vertical="center" wrapText="1"/>
      <protection/>
    </xf>
    <xf numFmtId="3" fontId="7" fillId="0" borderId="14" xfId="48" applyNumberFormat="1" applyFont="1" applyBorder="1" applyAlignment="1" applyProtection="1">
      <alignment horizontal="center" vertical="center" wrapText="1"/>
      <protection/>
    </xf>
    <xf numFmtId="3" fontId="7" fillId="0" borderId="29" xfId="48" applyNumberFormat="1" applyFont="1" applyBorder="1" applyAlignment="1" applyProtection="1">
      <alignment horizontal="center" vertical="center" wrapText="1"/>
      <protection/>
    </xf>
    <xf numFmtId="0" fontId="5" fillId="0" borderId="11" xfId="48" applyFont="1" applyBorder="1" applyAlignment="1" applyProtection="1">
      <alignment vertical="center" wrapText="1"/>
      <protection/>
    </xf>
    <xf numFmtId="49" fontId="5" fillId="0" borderId="68" xfId="48" applyNumberFormat="1" applyFont="1" applyBorder="1" applyAlignment="1" applyProtection="1">
      <alignment horizontal="center" vertical="center" wrapText="1"/>
      <protection/>
    </xf>
    <xf numFmtId="49" fontId="5" fillId="0" borderId="10" xfId="48" applyNumberFormat="1" applyFont="1" applyBorder="1" applyAlignment="1" applyProtection="1">
      <alignment horizontal="center" vertical="center" wrapText="1"/>
      <protection/>
    </xf>
    <xf numFmtId="3" fontId="44" fillId="0" borderId="22" xfId="48" applyNumberFormat="1" applyFont="1" applyBorder="1" applyAlignment="1" applyProtection="1">
      <alignment horizontal="right" vertical="center" wrapText="1"/>
      <protection/>
    </xf>
    <xf numFmtId="3" fontId="44" fillId="0" borderId="26" xfId="48" applyNumberFormat="1" applyFont="1" applyBorder="1" applyAlignment="1" applyProtection="1">
      <alignment horizontal="right" vertical="center" wrapText="1"/>
      <protection/>
    </xf>
    <xf numFmtId="3" fontId="44" fillId="0" borderId="10" xfId="48" applyNumberFormat="1" applyFont="1" applyBorder="1" applyAlignment="1" applyProtection="1">
      <alignment horizontal="right" vertical="center" wrapText="1"/>
      <protection/>
    </xf>
    <xf numFmtId="3" fontId="44" fillId="0" borderId="27" xfId="48" applyNumberFormat="1" applyFont="1" applyBorder="1" applyAlignment="1" applyProtection="1">
      <alignment horizontal="right" vertical="center" wrapText="1"/>
      <protection/>
    </xf>
    <xf numFmtId="0" fontId="5" fillId="0" borderId="11" xfId="48" applyFont="1" applyBorder="1" applyAlignment="1" applyProtection="1">
      <alignment horizontal="left" vertical="center" wrapText="1"/>
      <protection/>
    </xf>
    <xf numFmtId="0" fontId="5" fillId="0" borderId="57" xfId="48" applyFont="1" applyBorder="1" applyAlignment="1" applyProtection="1">
      <alignment vertical="center" wrapText="1"/>
      <protection/>
    </xf>
    <xf numFmtId="49" fontId="5" fillId="0" borderId="75" xfId="48" applyNumberFormat="1" applyFont="1" applyBorder="1" applyAlignment="1" applyProtection="1">
      <alignment horizontal="center" vertical="center" wrapText="1"/>
      <protection/>
    </xf>
    <xf numFmtId="49" fontId="5" fillId="0" borderId="12" xfId="48" applyNumberFormat="1" applyFont="1" applyBorder="1" applyAlignment="1" applyProtection="1">
      <alignment horizontal="center" vertical="center" wrapText="1"/>
      <protection/>
    </xf>
    <xf numFmtId="0" fontId="5" fillId="0" borderId="25" xfId="48" applyFont="1" applyBorder="1" applyAlignment="1" applyProtection="1">
      <alignment horizontal="left" vertical="center" wrapText="1"/>
      <protection/>
    </xf>
    <xf numFmtId="49" fontId="5" fillId="0" borderId="13" xfId="48" applyNumberFormat="1" applyFont="1" applyBorder="1" applyAlignment="1" applyProtection="1">
      <alignment horizontal="center" vertical="center" wrapText="1"/>
      <protection/>
    </xf>
    <xf numFmtId="49" fontId="5" fillId="0" borderId="14" xfId="48" applyNumberFormat="1" applyFont="1" applyBorder="1" applyAlignment="1" applyProtection="1">
      <alignment horizontal="center" vertical="center" wrapText="1"/>
      <protection/>
    </xf>
    <xf numFmtId="3" fontId="44" fillId="0" borderId="14" xfId="48" applyNumberFormat="1" applyFont="1" applyBorder="1" applyAlignment="1" applyProtection="1">
      <alignment horizontal="right" vertical="center" wrapText="1"/>
      <protection/>
    </xf>
    <xf numFmtId="3" fontId="44" fillId="0" borderId="29" xfId="48" applyNumberFormat="1" applyFont="1" applyBorder="1" applyAlignment="1" applyProtection="1">
      <alignment horizontal="right" vertical="center" wrapText="1"/>
      <protection/>
    </xf>
    <xf numFmtId="0" fontId="5" fillId="0" borderId="11" xfId="48" applyFont="1" applyFill="1" applyBorder="1" applyAlignment="1" applyProtection="1">
      <alignment vertical="center" wrapText="1"/>
      <protection/>
    </xf>
    <xf numFmtId="3" fontId="44" fillId="0" borderId="75" xfId="48" applyNumberFormat="1" applyFont="1" applyBorder="1" applyAlignment="1" applyProtection="1">
      <alignment horizontal="right" vertical="center" wrapText="1"/>
      <protection/>
    </xf>
    <xf numFmtId="3" fontId="44" fillId="0" borderId="76" xfId="48" applyNumberFormat="1" applyFont="1" applyBorder="1" applyAlignment="1" applyProtection="1">
      <alignment horizontal="right" vertical="center" wrapText="1"/>
      <protection/>
    </xf>
    <xf numFmtId="0" fontId="7" fillId="0" borderId="93" xfId="48" applyFont="1" applyBorder="1" applyAlignment="1" applyProtection="1">
      <alignment vertical="center" wrapText="1"/>
      <protection/>
    </xf>
    <xf numFmtId="3" fontId="7" fillId="0" borderId="19" xfId="48" applyNumberFormat="1" applyFont="1" applyBorder="1" applyAlignment="1" applyProtection="1">
      <alignment horizontal="right" vertical="center" wrapText="1"/>
      <protection/>
    </xf>
    <xf numFmtId="3" fontId="7" fillId="0" borderId="21" xfId="48" applyNumberFormat="1" applyFont="1" applyBorder="1" applyAlignment="1" applyProtection="1">
      <alignment horizontal="right" vertical="center" wrapText="1"/>
      <protection/>
    </xf>
    <xf numFmtId="0" fontId="5" fillId="0" borderId="15" xfId="48" applyFont="1" applyBorder="1" applyAlignment="1" applyProtection="1">
      <alignment vertical="center" wrapText="1"/>
      <protection/>
    </xf>
    <xf numFmtId="49" fontId="5" fillId="0" borderId="81" xfId="48" applyNumberFormat="1" applyFont="1" applyBorder="1" applyAlignment="1" applyProtection="1">
      <alignment horizontal="center" vertical="center" wrapText="1"/>
      <protection/>
    </xf>
    <xf numFmtId="49" fontId="5" fillId="0" borderId="22" xfId="48" applyNumberFormat="1" applyFont="1" applyBorder="1" applyAlignment="1" applyProtection="1">
      <alignment horizontal="center" vertical="center" wrapText="1"/>
      <protection/>
    </xf>
    <xf numFmtId="49" fontId="9" fillId="0" borderId="68" xfId="48" applyNumberFormat="1" applyFont="1" applyBorder="1" applyAlignment="1" applyProtection="1">
      <alignment horizontal="center" vertical="center"/>
      <protection/>
    </xf>
    <xf numFmtId="49" fontId="5" fillId="0" borderId="16" xfId="48" applyNumberFormat="1" applyFont="1" applyBorder="1" applyAlignment="1" applyProtection="1">
      <alignment horizontal="center" vertical="center" wrapText="1"/>
      <protection/>
    </xf>
    <xf numFmtId="3" fontId="44" fillId="0" borderId="12" xfId="48" applyNumberFormat="1" applyFont="1" applyBorder="1" applyAlignment="1" applyProtection="1">
      <alignment horizontal="right" vertical="center" wrapText="1"/>
      <protection/>
    </xf>
    <xf numFmtId="0" fontId="5" fillId="0" borderId="0" xfId="48" applyFont="1" applyBorder="1" applyAlignment="1" applyProtection="1">
      <alignment vertical="center" wrapText="1"/>
      <protection/>
    </xf>
    <xf numFmtId="49" fontId="5" fillId="0" borderId="0" xfId="48" applyNumberFormat="1" applyFont="1" applyBorder="1" applyAlignment="1" applyProtection="1">
      <alignment horizontal="center" vertical="center" wrapText="1"/>
      <protection/>
    </xf>
    <xf numFmtId="3" fontId="5" fillId="0" borderId="0" xfId="48" applyNumberFormat="1" applyFont="1" applyBorder="1" applyAlignment="1" applyProtection="1">
      <alignment vertical="center"/>
      <protection/>
    </xf>
    <xf numFmtId="0" fontId="8" fillId="0" borderId="0" xfId="48" applyFont="1" applyBorder="1" applyAlignment="1" applyProtection="1">
      <alignment vertical="center"/>
      <protection/>
    </xf>
    <xf numFmtId="49" fontId="5" fillId="0" borderId="0" xfId="48" applyNumberFormat="1" applyFont="1" applyBorder="1" applyAlignment="1" applyProtection="1">
      <alignment vertical="center" wrapText="1"/>
      <protection/>
    </xf>
    <xf numFmtId="0" fontId="5" fillId="0" borderId="0" xfId="48" applyFont="1" applyBorder="1" applyAlignment="1" applyProtection="1">
      <alignment vertical="center"/>
      <protection/>
    </xf>
    <xf numFmtId="49" fontId="5" fillId="0" borderId="0" xfId="48" applyNumberFormat="1" applyFont="1" applyBorder="1" applyAlignment="1" applyProtection="1">
      <alignment vertical="center"/>
      <protection/>
    </xf>
    <xf numFmtId="0" fontId="5" fillId="0" borderId="0" xfId="48" applyFont="1" applyFill="1" applyBorder="1" applyAlignment="1" applyProtection="1">
      <alignment vertical="center"/>
      <protection/>
    </xf>
    <xf numFmtId="3" fontId="5" fillId="0" borderId="10" xfId="48" applyNumberFormat="1" applyFont="1" applyBorder="1" applyAlignment="1" applyProtection="1">
      <alignment horizontal="right" vertical="center" wrapText="1"/>
      <protection locked="0"/>
    </xf>
    <xf numFmtId="3" fontId="5" fillId="0" borderId="27" xfId="48" applyNumberFormat="1" applyFont="1" applyBorder="1" applyAlignment="1" applyProtection="1">
      <alignment horizontal="right" vertical="center" wrapText="1"/>
      <protection locked="0"/>
    </xf>
    <xf numFmtId="3" fontId="5" fillId="0" borderId="12" xfId="48" applyNumberFormat="1" applyFont="1" applyBorder="1" applyAlignment="1" applyProtection="1">
      <alignment horizontal="right" vertical="center" wrapText="1"/>
      <protection locked="0"/>
    </xf>
    <xf numFmtId="3" fontId="5" fillId="0" borderId="76" xfId="48" applyNumberFormat="1" applyFont="1" applyBorder="1" applyAlignment="1" applyProtection="1">
      <alignment horizontal="right" vertical="center" wrapText="1"/>
      <protection locked="0"/>
    </xf>
    <xf numFmtId="0" fontId="12" fillId="19" borderId="35" xfId="0" applyFont="1" applyFill="1" applyBorder="1" applyAlignment="1">
      <alignment horizontal="left" vertical="center"/>
    </xf>
    <xf numFmtId="0" fontId="12" fillId="19" borderId="41" xfId="0" applyFont="1" applyFill="1" applyBorder="1" applyAlignment="1">
      <alignment horizontal="left" vertical="center"/>
    </xf>
    <xf numFmtId="0" fontId="12" fillId="19" borderId="27" xfId="0" applyFont="1" applyFill="1" applyBorder="1" applyAlignment="1">
      <alignment horizontal="left" vertical="center"/>
    </xf>
    <xf numFmtId="0" fontId="6" fillId="0" borderId="0" xfId="47" applyFont="1" applyProtection="1">
      <alignment/>
      <protection/>
    </xf>
    <xf numFmtId="4" fontId="5" fillId="0" borderId="0" xfId="47" applyNumberFormat="1" applyFont="1" applyProtection="1">
      <alignment/>
      <protection/>
    </xf>
    <xf numFmtId="4" fontId="11" fillId="0" borderId="0" xfId="47" applyNumberFormat="1" applyFont="1" applyBorder="1" applyAlignment="1" applyProtection="1">
      <alignment horizontal="right" vertical="top" wrapText="1"/>
      <protection/>
    </xf>
    <xf numFmtId="3" fontId="5" fillId="0" borderId="21" xfId="47" applyNumberFormat="1" applyFont="1" applyBorder="1" applyAlignment="1" applyProtection="1">
      <alignment vertical="center"/>
      <protection locked="0"/>
    </xf>
    <xf numFmtId="3" fontId="5" fillId="0" borderId="29" xfId="47" applyNumberFormat="1" applyFont="1" applyBorder="1" applyAlignment="1" applyProtection="1">
      <alignment vertical="center"/>
      <protection locked="0"/>
    </xf>
    <xf numFmtId="0" fontId="11" fillId="0" borderId="0" xfId="47" applyFont="1" applyBorder="1" applyAlignment="1" applyProtection="1">
      <alignment vertical="top" wrapText="1"/>
      <protection/>
    </xf>
    <xf numFmtId="0" fontId="11" fillId="0" borderId="0" xfId="47" applyFont="1" applyBorder="1" applyAlignment="1" applyProtection="1">
      <alignment horizontal="right" vertical="top" wrapText="1"/>
      <protection/>
    </xf>
    <xf numFmtId="3" fontId="5" fillId="0" borderId="51" xfId="47" applyNumberFormat="1" applyFont="1" applyBorder="1" applyAlignment="1" applyProtection="1">
      <alignment vertical="center"/>
      <protection locked="0"/>
    </xf>
    <xf numFmtId="0" fontId="5" fillId="0" borderId="0" xfId="47" applyFont="1" applyFill="1" applyBorder="1" applyProtection="1">
      <alignment/>
      <protection/>
    </xf>
    <xf numFmtId="3" fontId="5" fillId="0" borderId="27" xfId="47" applyNumberFormat="1" applyFont="1" applyBorder="1" applyAlignment="1" applyProtection="1">
      <alignment vertical="center"/>
      <protection locked="0"/>
    </xf>
    <xf numFmtId="4" fontId="5" fillId="0" borderId="0" xfId="47" applyNumberFormat="1" applyFont="1" applyFill="1" applyBorder="1" applyProtection="1">
      <alignment/>
      <protection/>
    </xf>
    <xf numFmtId="0" fontId="6" fillId="0" borderId="0" xfId="47" applyFont="1" applyFill="1" applyAlignment="1" applyProtection="1">
      <alignment vertical="center"/>
      <protection locked="0"/>
    </xf>
    <xf numFmtId="0" fontId="5" fillId="0" borderId="0" xfId="47" applyFont="1" applyFill="1" applyAlignment="1" applyProtection="1">
      <alignment vertical="center"/>
      <protection locked="0"/>
    </xf>
    <xf numFmtId="0" fontId="5" fillId="0" borderId="0" xfId="47" applyFont="1" applyBorder="1" applyAlignment="1" applyProtection="1">
      <alignment horizontal="center" vertical="center"/>
      <protection locked="0"/>
    </xf>
    <xf numFmtId="0" fontId="5" fillId="0" borderId="0" xfId="47" applyFont="1" applyAlignment="1" applyProtection="1">
      <alignment horizontal="right" vertical="center"/>
      <protection locked="0"/>
    </xf>
    <xf numFmtId="0" fontId="19" fillId="0" borderId="0" xfId="47" applyFont="1" applyAlignment="1">
      <alignment horizontal="center" vertical="center"/>
      <protection/>
    </xf>
    <xf numFmtId="0" fontId="5" fillId="0" borderId="22" xfId="47" applyFont="1" applyBorder="1" applyAlignment="1" applyProtection="1">
      <alignment horizontal="center" vertical="center" wrapText="1"/>
      <protection locked="0"/>
    </xf>
    <xf numFmtId="0" fontId="14" fillId="0" borderId="22" xfId="47" applyFont="1" applyBorder="1" applyAlignment="1" applyProtection="1">
      <alignment horizontal="center" vertical="center" wrapText="1"/>
      <protection locked="0"/>
    </xf>
    <xf numFmtId="0" fontId="5" fillId="0" borderId="24" xfId="47" applyFont="1" applyBorder="1" applyAlignment="1" applyProtection="1">
      <alignment vertical="center" wrapText="1"/>
      <protection locked="0"/>
    </xf>
    <xf numFmtId="0" fontId="5" fillId="0" borderId="27" xfId="47" applyFont="1" applyBorder="1" applyAlignment="1" applyProtection="1">
      <alignment vertical="center" wrapText="1"/>
      <protection locked="0"/>
    </xf>
    <xf numFmtId="0" fontId="5" fillId="0" borderId="94" xfId="47" applyFont="1" applyBorder="1" applyAlignment="1" applyProtection="1">
      <alignment horizontal="center" vertical="center"/>
      <protection locked="0"/>
    </xf>
    <xf numFmtId="0" fontId="9" fillId="0" borderId="90" xfId="47" applyFont="1" applyBorder="1" applyAlignment="1" applyProtection="1">
      <alignment horizontal="center" vertical="center" wrapText="1"/>
      <protection locked="0"/>
    </xf>
    <xf numFmtId="0" fontId="9" fillId="0" borderId="100" xfId="47" applyFont="1" applyBorder="1" applyAlignment="1" applyProtection="1">
      <alignment horizontal="center" vertical="center"/>
      <protection locked="0"/>
    </xf>
    <xf numFmtId="2" fontId="9" fillId="0" borderId="30" xfId="47" applyNumberFormat="1" applyFont="1" applyBorder="1" applyAlignment="1" applyProtection="1">
      <alignment horizontal="center" vertical="center" wrapText="1"/>
      <protection locked="0"/>
    </xf>
    <xf numFmtId="0" fontId="9" fillId="0" borderId="78" xfId="47" applyFont="1" applyBorder="1" applyAlignment="1" applyProtection="1">
      <alignment horizontal="center" vertical="center" wrapText="1"/>
      <protection locked="0"/>
    </xf>
    <xf numFmtId="0" fontId="9" fillId="0" borderId="101" xfId="47" applyFont="1" applyBorder="1" applyAlignment="1" applyProtection="1">
      <alignment horizontal="center" vertical="center" wrapText="1"/>
      <protection locked="0"/>
    </xf>
    <xf numFmtId="0" fontId="9" fillId="0" borderId="0" xfId="47" applyFont="1" applyAlignment="1">
      <alignment vertical="center"/>
      <protection/>
    </xf>
    <xf numFmtId="0" fontId="5" fillId="16" borderId="25" xfId="47" applyFont="1" applyFill="1" applyBorder="1" applyAlignment="1" applyProtection="1">
      <alignment horizontal="center" vertical="center"/>
      <protection locked="0"/>
    </xf>
    <xf numFmtId="0" fontId="7" fillId="16" borderId="102" xfId="47" applyFont="1" applyFill="1" applyBorder="1" applyAlignment="1" applyProtection="1">
      <alignment vertical="center" readingOrder="1"/>
      <protection locked="0"/>
    </xf>
    <xf numFmtId="0" fontId="7" fillId="16" borderId="51" xfId="47" applyFont="1" applyFill="1" applyBorder="1" applyAlignment="1" applyProtection="1">
      <alignment vertical="center"/>
      <protection locked="0"/>
    </xf>
    <xf numFmtId="174" fontId="5" fillId="16" borderId="103" xfId="47" applyNumberFormat="1" applyFont="1" applyFill="1" applyBorder="1" applyAlignment="1">
      <alignment horizontal="right" vertical="center"/>
      <protection/>
    </xf>
    <xf numFmtId="3" fontId="5" fillId="16" borderId="14" xfId="47" applyNumberFormat="1" applyFont="1" applyFill="1" applyBorder="1" applyAlignment="1">
      <alignment horizontal="right" vertical="center"/>
      <protection/>
    </xf>
    <xf numFmtId="3" fontId="5" fillId="16" borderId="59" xfId="47" applyNumberFormat="1" applyFont="1" applyFill="1" applyBorder="1" applyAlignment="1">
      <alignment horizontal="right" vertical="center"/>
      <protection/>
    </xf>
    <xf numFmtId="3" fontId="5" fillId="16" borderId="29" xfId="47" applyNumberFormat="1" applyFont="1" applyFill="1" applyBorder="1" applyAlignment="1">
      <alignment horizontal="right" vertical="center"/>
      <protection/>
    </xf>
    <xf numFmtId="3" fontId="5" fillId="0" borderId="0" xfId="47" applyNumberFormat="1" applyFont="1" applyAlignment="1" applyProtection="1">
      <alignment horizontal="right" vertical="center"/>
      <protection locked="0"/>
    </xf>
    <xf numFmtId="3" fontId="5" fillId="16" borderId="13" xfId="47" applyNumberFormat="1" applyFont="1" applyFill="1" applyBorder="1" applyAlignment="1">
      <alignment horizontal="right" vertical="center"/>
      <protection/>
    </xf>
    <xf numFmtId="0" fontId="5" fillId="24" borderId="11" xfId="47" applyFont="1" applyFill="1" applyBorder="1" applyAlignment="1" applyProtection="1">
      <alignment horizontal="center" vertical="center"/>
      <protection locked="0"/>
    </xf>
    <xf numFmtId="3" fontId="5" fillId="24" borderId="68" xfId="47" applyNumberFormat="1" applyFont="1" applyFill="1" applyBorder="1" applyAlignment="1" applyProtection="1">
      <alignment horizontal="right" vertical="center"/>
      <protection locked="0"/>
    </xf>
    <xf numFmtId="3" fontId="5" fillId="24" borderId="10" xfId="47" applyNumberFormat="1" applyFont="1" applyFill="1" applyBorder="1" applyAlignment="1" applyProtection="1">
      <alignment horizontal="right" vertical="center"/>
      <protection locked="0"/>
    </xf>
    <xf numFmtId="3" fontId="5" fillId="24" borderId="10" xfId="47" applyNumberFormat="1" applyFont="1" applyFill="1" applyBorder="1" applyAlignment="1">
      <alignment horizontal="right" vertical="center"/>
      <protection/>
    </xf>
    <xf numFmtId="3" fontId="5" fillId="24" borderId="27" xfId="47" applyNumberFormat="1" applyFont="1" applyFill="1" applyBorder="1" applyAlignment="1" applyProtection="1">
      <alignment horizontal="right" vertical="center"/>
      <protection locked="0"/>
    </xf>
    <xf numFmtId="3" fontId="5" fillId="0" borderId="0" xfId="47" applyNumberFormat="1" applyFont="1" applyBorder="1" applyAlignment="1" applyProtection="1">
      <alignment horizontal="right" vertical="center" wrapText="1"/>
      <protection locked="0"/>
    </xf>
    <xf numFmtId="3" fontId="5" fillId="24" borderId="24" xfId="47" applyNumberFormat="1" applyFont="1" applyFill="1" applyBorder="1" applyAlignment="1" applyProtection="1">
      <alignment horizontal="right" vertical="center"/>
      <protection locked="0"/>
    </xf>
    <xf numFmtId="3" fontId="5" fillId="24" borderId="41" xfId="47" applyNumberFormat="1" applyFont="1" applyFill="1" applyBorder="1" applyAlignment="1" applyProtection="1">
      <alignment horizontal="right" vertical="center"/>
      <protection locked="0"/>
    </xf>
    <xf numFmtId="0" fontId="5" fillId="0" borderId="0" xfId="47" applyFont="1" applyBorder="1" applyAlignment="1">
      <alignment vertical="center" wrapText="1"/>
      <protection/>
    </xf>
    <xf numFmtId="0" fontId="5" fillId="24" borderId="104" xfId="47" applyFont="1" applyFill="1" applyBorder="1" applyAlignment="1" applyProtection="1">
      <alignment horizontal="center" vertical="center"/>
      <protection locked="0"/>
    </xf>
    <xf numFmtId="3" fontId="5" fillId="24" borderId="105" xfId="47" applyNumberFormat="1" applyFont="1" applyFill="1" applyBorder="1" applyAlignment="1" applyProtection="1">
      <alignment horizontal="right" vertical="center"/>
      <protection locked="0"/>
    </xf>
    <xf numFmtId="3" fontId="5" fillId="24" borderId="106" xfId="47" applyNumberFormat="1" applyFont="1" applyFill="1" applyBorder="1" applyAlignment="1" applyProtection="1">
      <alignment horizontal="right" vertical="center"/>
      <protection locked="0"/>
    </xf>
    <xf numFmtId="3" fontId="5" fillId="24" borderId="20" xfId="47" applyNumberFormat="1" applyFont="1" applyFill="1" applyBorder="1" applyAlignment="1">
      <alignment horizontal="right" vertical="center"/>
      <protection/>
    </xf>
    <xf numFmtId="3" fontId="5" fillId="24" borderId="107" xfId="47" applyNumberFormat="1" applyFont="1" applyFill="1" applyBorder="1" applyAlignment="1" applyProtection="1">
      <alignment horizontal="right" vertical="center"/>
      <protection locked="0"/>
    </xf>
    <xf numFmtId="3" fontId="5" fillId="24" borderId="108" xfId="47" applyNumberFormat="1" applyFont="1" applyFill="1" applyBorder="1" applyAlignment="1" applyProtection="1">
      <alignment horizontal="right" vertical="center"/>
      <protection locked="0"/>
    </xf>
    <xf numFmtId="3" fontId="5" fillId="24" borderId="109" xfId="47" applyNumberFormat="1" applyFont="1" applyFill="1" applyBorder="1" applyAlignment="1" applyProtection="1">
      <alignment horizontal="right" vertical="center"/>
      <protection locked="0"/>
    </xf>
    <xf numFmtId="0" fontId="5" fillId="0" borderId="15" xfId="47" applyFont="1" applyBorder="1" applyAlignment="1" applyProtection="1">
      <alignment horizontal="center" vertical="center"/>
      <protection locked="0"/>
    </xf>
    <xf numFmtId="0" fontId="5" fillId="0" borderId="84" xfId="47" applyFont="1" applyBorder="1" applyAlignment="1" applyProtection="1">
      <alignment horizontal="center" vertical="center"/>
      <protection locked="0"/>
    </xf>
    <xf numFmtId="0" fontId="5" fillId="0" borderId="26" xfId="47" applyFont="1" applyBorder="1" applyAlignment="1" applyProtection="1">
      <alignment vertical="center" wrapText="1"/>
      <protection locked="0"/>
    </xf>
    <xf numFmtId="3" fontId="5" fillId="0" borderId="81" xfId="47" applyNumberFormat="1" applyFont="1" applyBorder="1" applyAlignment="1" applyProtection="1">
      <alignment horizontal="right" vertical="center"/>
      <protection locked="0"/>
    </xf>
    <xf numFmtId="3" fontId="5" fillId="0" borderId="22" xfId="47" applyNumberFormat="1" applyFont="1" applyBorder="1" applyAlignment="1" applyProtection="1">
      <alignment horizontal="right" vertical="center"/>
      <protection locked="0"/>
    </xf>
    <xf numFmtId="3" fontId="5" fillId="0" borderId="110" xfId="47" applyNumberFormat="1" applyFont="1" applyFill="1" applyBorder="1" applyAlignment="1">
      <alignment horizontal="right" vertical="center"/>
      <protection/>
    </xf>
    <xf numFmtId="3" fontId="5" fillId="0" borderId="26" xfId="47" applyNumberFormat="1" applyFont="1" applyBorder="1" applyAlignment="1" applyProtection="1">
      <alignment horizontal="right" vertical="center"/>
      <protection locked="0"/>
    </xf>
    <xf numFmtId="3" fontId="5" fillId="0" borderId="23" xfId="47" applyNumberFormat="1" applyFont="1" applyBorder="1" applyAlignment="1" applyProtection="1">
      <alignment horizontal="right" vertical="center"/>
      <protection locked="0"/>
    </xf>
    <xf numFmtId="3" fontId="5" fillId="0" borderId="39" xfId="47" applyNumberFormat="1" applyFont="1" applyBorder="1" applyAlignment="1" applyProtection="1">
      <alignment horizontal="right" vertical="center"/>
      <protection locked="0"/>
    </xf>
    <xf numFmtId="0" fontId="5" fillId="24" borderId="92" xfId="47" applyFont="1" applyFill="1" applyBorder="1" applyAlignment="1" applyProtection="1">
      <alignment horizontal="center" vertical="center"/>
      <protection locked="0"/>
    </xf>
    <xf numFmtId="3" fontId="5" fillId="24" borderId="82" xfId="47" applyNumberFormat="1" applyFont="1" applyFill="1" applyBorder="1" applyAlignment="1" applyProtection="1">
      <alignment horizontal="right" vertical="center"/>
      <protection locked="0"/>
    </xf>
    <xf numFmtId="3" fontId="5" fillId="24" borderId="20" xfId="47" applyNumberFormat="1" applyFont="1" applyFill="1" applyBorder="1" applyAlignment="1" applyProtection="1">
      <alignment horizontal="right" vertical="center"/>
      <protection locked="0"/>
    </xf>
    <xf numFmtId="3" fontId="5" fillId="24" borderId="106" xfId="47" applyNumberFormat="1" applyFont="1" applyFill="1" applyBorder="1" applyAlignment="1">
      <alignment horizontal="right" vertical="center"/>
      <protection/>
    </xf>
    <xf numFmtId="3" fontId="5" fillId="24" borderId="28" xfId="47" applyNumberFormat="1" applyFont="1" applyFill="1" applyBorder="1" applyAlignment="1" applyProtection="1">
      <alignment horizontal="right" vertical="center"/>
      <protection locked="0"/>
    </xf>
    <xf numFmtId="3" fontId="5" fillId="0" borderId="0" xfId="47" applyNumberFormat="1" applyFont="1" applyBorder="1" applyAlignment="1" applyProtection="1">
      <alignment horizontal="right" vertical="center"/>
      <protection locked="0"/>
    </xf>
    <xf numFmtId="3" fontId="5" fillId="24" borderId="43" xfId="47" applyNumberFormat="1" applyFont="1" applyFill="1" applyBorder="1" applyAlignment="1" applyProtection="1">
      <alignment horizontal="right" vertical="center"/>
      <protection locked="0"/>
    </xf>
    <xf numFmtId="3" fontId="5" fillId="24" borderId="44" xfId="47" applyNumberFormat="1" applyFont="1" applyFill="1" applyBorder="1" applyAlignment="1" applyProtection="1">
      <alignment horizontal="right" vertical="center"/>
      <protection locked="0"/>
    </xf>
    <xf numFmtId="0" fontId="5" fillId="0" borderId="111" xfId="47" applyFont="1" applyBorder="1" applyAlignment="1" applyProtection="1">
      <alignment horizontal="center" vertical="center"/>
      <protection locked="0"/>
    </xf>
    <xf numFmtId="0" fontId="5" fillId="24" borderId="112" xfId="47" applyFont="1" applyFill="1" applyBorder="1" applyAlignment="1" applyProtection="1">
      <alignment horizontal="center" vertical="center"/>
      <protection locked="0"/>
    </xf>
    <xf numFmtId="0" fontId="5" fillId="0" borderId="113" xfId="47" applyFont="1" applyBorder="1" applyAlignment="1" applyProtection="1">
      <alignment vertical="center" wrapText="1"/>
      <protection locked="0"/>
    </xf>
    <xf numFmtId="3" fontId="5" fillId="0" borderId="70" xfId="47" applyNumberFormat="1" applyFont="1" applyBorder="1" applyAlignment="1" applyProtection="1">
      <alignment horizontal="right" vertical="center"/>
      <protection locked="0"/>
    </xf>
    <xf numFmtId="3" fontId="5" fillId="0" borderId="54" xfId="47" applyNumberFormat="1" applyFont="1" applyBorder="1" applyAlignment="1" applyProtection="1">
      <alignment horizontal="right" vertical="center"/>
      <protection locked="0"/>
    </xf>
    <xf numFmtId="3" fontId="5" fillId="0" borderId="54" xfId="47" applyNumberFormat="1" applyFont="1" applyFill="1" applyBorder="1" applyAlignment="1">
      <alignment horizontal="right" vertical="center"/>
      <protection/>
    </xf>
    <xf numFmtId="3" fontId="5" fillId="0" borderId="113" xfId="47" applyNumberFormat="1" applyFont="1" applyBorder="1" applyAlignment="1" applyProtection="1">
      <alignment horizontal="right" vertical="center"/>
      <protection locked="0"/>
    </xf>
    <xf numFmtId="3" fontId="5" fillId="0" borderId="114" xfId="47" applyNumberFormat="1" applyFont="1" applyBorder="1" applyAlignment="1" applyProtection="1">
      <alignment horizontal="right" vertical="center"/>
      <protection locked="0"/>
    </xf>
    <xf numFmtId="3" fontId="5" fillId="0" borderId="49" xfId="47" applyNumberFormat="1" applyFont="1" applyBorder="1" applyAlignment="1" applyProtection="1">
      <alignment horizontal="right" vertical="center"/>
      <protection locked="0"/>
    </xf>
    <xf numFmtId="0" fontId="5" fillId="24" borderId="101" xfId="47" applyFont="1" applyFill="1" applyBorder="1" applyAlignment="1" applyProtection="1">
      <alignment horizontal="center" vertical="center"/>
      <protection locked="0"/>
    </xf>
    <xf numFmtId="0" fontId="5" fillId="24" borderId="84" xfId="47" applyFont="1" applyFill="1" applyBorder="1" applyAlignment="1" applyProtection="1">
      <alignment horizontal="right" vertical="center"/>
      <protection locked="0"/>
    </xf>
    <xf numFmtId="49" fontId="14" fillId="0" borderId="26" xfId="47" applyNumberFormat="1" applyFont="1" applyBorder="1" applyAlignment="1" applyProtection="1">
      <alignment vertical="center" wrapText="1"/>
      <protection locked="0"/>
    </xf>
    <xf numFmtId="0" fontId="5" fillId="24" borderId="115" xfId="47" applyFont="1" applyFill="1" applyBorder="1" applyAlignment="1" applyProtection="1">
      <alignment horizontal="center" vertical="center"/>
      <protection locked="0"/>
    </xf>
    <xf numFmtId="49" fontId="14" fillId="0" borderId="31" xfId="47" applyNumberFormat="1" applyFont="1" applyBorder="1" applyAlignment="1" applyProtection="1">
      <alignment vertical="center" wrapText="1"/>
      <protection locked="0"/>
    </xf>
    <xf numFmtId="3" fontId="5" fillId="0" borderId="95" xfId="47" applyNumberFormat="1" applyFont="1" applyBorder="1" applyAlignment="1" applyProtection="1">
      <alignment horizontal="right" vertical="center"/>
      <protection locked="0"/>
    </xf>
    <xf numFmtId="3" fontId="5" fillId="0" borderId="30" xfId="47" applyNumberFormat="1" applyFont="1" applyBorder="1" applyAlignment="1" applyProtection="1">
      <alignment horizontal="right" vertical="center"/>
      <protection locked="0"/>
    </xf>
    <xf numFmtId="3" fontId="5" fillId="0" borderId="55" xfId="47" applyNumberFormat="1" applyFont="1" applyFill="1" applyBorder="1" applyAlignment="1">
      <alignment horizontal="right" vertical="center"/>
      <protection/>
    </xf>
    <xf numFmtId="3" fontId="5" fillId="0" borderId="31" xfId="47" applyNumberFormat="1" applyFont="1" applyBorder="1" applyAlignment="1" applyProtection="1">
      <alignment horizontal="right" vertical="center"/>
      <protection locked="0"/>
    </xf>
    <xf numFmtId="3" fontId="5" fillId="0" borderId="116" xfId="47" applyNumberFormat="1" applyFont="1" applyBorder="1" applyAlignment="1" applyProtection="1">
      <alignment horizontal="right" vertical="center"/>
      <protection locked="0"/>
    </xf>
    <xf numFmtId="3" fontId="5" fillId="0" borderId="50" xfId="47" applyNumberFormat="1" applyFont="1" applyBorder="1" applyAlignment="1" applyProtection="1">
      <alignment horizontal="right" vertical="center"/>
      <protection locked="0"/>
    </xf>
    <xf numFmtId="0" fontId="8" fillId="0" borderId="0" xfId="47" applyFont="1" applyAlignment="1" applyProtection="1">
      <alignment vertical="center"/>
      <protection locked="0"/>
    </xf>
    <xf numFmtId="0" fontId="5" fillId="0" borderId="0" xfId="47" applyFont="1" applyAlignment="1" applyProtection="1">
      <alignment vertical="center" wrapText="1"/>
      <protection locked="0"/>
    </xf>
    <xf numFmtId="0" fontId="9" fillId="0" borderId="0" xfId="47" applyFont="1" applyAlignment="1" applyProtection="1">
      <alignment horizontal="center" vertical="center"/>
      <protection locked="0"/>
    </xf>
    <xf numFmtId="0" fontId="6" fillId="24" borderId="0" xfId="47" applyFont="1" applyFill="1" applyAlignment="1" applyProtection="1">
      <alignment vertical="center"/>
      <protection locked="0"/>
    </xf>
    <xf numFmtId="0" fontId="19" fillId="24" borderId="0" xfId="47" applyFont="1" applyFill="1" applyAlignment="1">
      <alignment vertical="center"/>
      <protection/>
    </xf>
    <xf numFmtId="0" fontId="5" fillId="24" borderId="0" xfId="47" applyFont="1" applyFill="1" applyAlignment="1">
      <alignment horizontal="center" vertical="center"/>
      <protection/>
    </xf>
    <xf numFmtId="0" fontId="5" fillId="24" borderId="0" xfId="47" applyFont="1" applyFill="1" applyBorder="1" applyAlignment="1">
      <alignment vertical="center"/>
      <protection/>
    </xf>
    <xf numFmtId="0" fontId="5" fillId="24" borderId="0" xfId="47" applyFont="1" applyFill="1" applyBorder="1" applyAlignment="1">
      <alignment horizontal="right" vertical="center"/>
      <protection/>
    </xf>
    <xf numFmtId="0" fontId="7" fillId="24" borderId="0" xfId="47" applyFont="1" applyFill="1" applyBorder="1" applyAlignment="1">
      <alignment horizontal="center" vertical="center"/>
      <protection/>
    </xf>
    <xf numFmtId="0" fontId="5" fillId="0" borderId="24" xfId="47" applyFont="1" applyFill="1" applyBorder="1" applyAlignment="1">
      <alignment horizontal="center" vertical="center"/>
      <protection/>
    </xf>
    <xf numFmtId="0" fontId="5" fillId="0" borderId="10" xfId="47" applyFont="1" applyFill="1" applyBorder="1" applyAlignment="1">
      <alignment horizontal="center" vertical="center"/>
      <protection/>
    </xf>
    <xf numFmtId="0" fontId="5" fillId="0" borderId="27" xfId="47" applyFont="1" applyFill="1" applyBorder="1" applyAlignment="1">
      <alignment horizontal="center" vertical="center"/>
      <protection/>
    </xf>
    <xf numFmtId="0" fontId="5" fillId="24" borderId="0" xfId="47" applyFont="1" applyFill="1" applyBorder="1" applyAlignment="1">
      <alignment horizontal="center" vertical="center"/>
      <protection/>
    </xf>
    <xf numFmtId="0" fontId="14" fillId="0" borderId="16" xfId="47" applyFont="1" applyFill="1" applyBorder="1" applyAlignment="1">
      <alignment horizontal="center" vertical="center"/>
      <protection/>
    </xf>
    <xf numFmtId="0" fontId="14" fillId="0" borderId="12" xfId="47" applyFont="1" applyFill="1" applyBorder="1" applyAlignment="1">
      <alignment horizontal="center" vertical="center"/>
      <protection/>
    </xf>
    <xf numFmtId="0" fontId="14" fillId="0" borderId="76" xfId="47" applyFont="1" applyFill="1" applyBorder="1" applyAlignment="1">
      <alignment horizontal="center" vertical="center"/>
      <protection/>
    </xf>
    <xf numFmtId="0" fontId="14" fillId="24" borderId="0" xfId="47" applyFont="1" applyFill="1" applyBorder="1" applyAlignment="1">
      <alignment horizontal="center" vertical="center"/>
      <protection/>
    </xf>
    <xf numFmtId="0" fontId="5" fillId="11" borderId="117" xfId="47" applyFont="1" applyFill="1" applyBorder="1" applyAlignment="1">
      <alignment horizontal="center" vertical="center"/>
      <protection/>
    </xf>
    <xf numFmtId="3" fontId="5" fillId="11" borderId="117" xfId="47" applyNumberFormat="1" applyFont="1" applyFill="1" applyBorder="1" applyAlignment="1">
      <alignment horizontal="right" vertical="center"/>
      <protection/>
    </xf>
    <xf numFmtId="3" fontId="5" fillId="11" borderId="118" xfId="47" applyNumberFormat="1" applyFont="1" applyFill="1" applyBorder="1" applyAlignment="1">
      <alignment horizontal="right" vertical="center"/>
      <protection/>
    </xf>
    <xf numFmtId="3" fontId="5" fillId="11" borderId="119" xfId="47" applyNumberFormat="1" applyFont="1" applyFill="1" applyBorder="1" applyAlignment="1">
      <alignment horizontal="right" vertical="center"/>
      <protection/>
    </xf>
    <xf numFmtId="0" fontId="5" fillId="16" borderId="120" xfId="47" applyFont="1" applyFill="1" applyBorder="1" applyAlignment="1">
      <alignment vertical="center"/>
      <protection/>
    </xf>
    <xf numFmtId="0" fontId="5" fillId="16" borderId="121" xfId="47" applyFont="1" applyFill="1" applyBorder="1" applyAlignment="1">
      <alignment horizontal="center" vertical="center"/>
      <protection/>
    </xf>
    <xf numFmtId="3" fontId="5" fillId="16" borderId="121" xfId="47" applyNumberFormat="1" applyFont="1" applyFill="1" applyBorder="1" applyAlignment="1">
      <alignment horizontal="right" vertical="center"/>
      <protection/>
    </xf>
    <xf numFmtId="3" fontId="5" fillId="16" borderId="122" xfId="47" applyNumberFormat="1" applyFont="1" applyFill="1" applyBorder="1" applyAlignment="1">
      <alignment horizontal="right" vertical="center"/>
      <protection/>
    </xf>
    <xf numFmtId="3" fontId="5" fillId="16" borderId="123" xfId="47" applyNumberFormat="1" applyFont="1" applyFill="1" applyBorder="1" applyAlignment="1">
      <alignment horizontal="right" vertical="center"/>
      <protection/>
    </xf>
    <xf numFmtId="0" fontId="5" fillId="7" borderId="120" xfId="47" applyFont="1" applyFill="1" applyBorder="1" applyAlignment="1">
      <alignment vertical="center"/>
      <protection/>
    </xf>
    <xf numFmtId="0" fontId="5" fillId="7" borderId="124" xfId="47" applyFont="1" applyFill="1" applyBorder="1" applyAlignment="1">
      <alignment vertical="center"/>
      <protection/>
    </xf>
    <xf numFmtId="0" fontId="5" fillId="7" borderId="124" xfId="49" applyFont="1" applyFill="1" applyBorder="1" applyAlignment="1">
      <alignment horizontal="right" vertical="center"/>
      <protection/>
    </xf>
    <xf numFmtId="0" fontId="5" fillId="7" borderId="124" xfId="49" applyFont="1" applyFill="1" applyBorder="1" applyAlignment="1">
      <alignment horizontal="left" vertical="center"/>
      <protection/>
    </xf>
    <xf numFmtId="0" fontId="5" fillId="7" borderId="125" xfId="47" applyFont="1" applyFill="1" applyBorder="1" applyAlignment="1">
      <alignment vertical="center"/>
      <protection/>
    </xf>
    <xf numFmtId="0" fontId="5" fillId="7" borderId="121" xfId="47" applyFont="1" applyFill="1" applyBorder="1" applyAlignment="1">
      <alignment horizontal="center" vertical="center"/>
      <protection/>
    </xf>
    <xf numFmtId="3" fontId="5" fillId="7" borderId="121" xfId="47" applyNumberFormat="1" applyFont="1" applyFill="1" applyBorder="1" applyAlignment="1">
      <alignment horizontal="right" vertical="center"/>
      <protection/>
    </xf>
    <xf numFmtId="3" fontId="5" fillId="7" borderId="122" xfId="47" applyNumberFormat="1" applyFont="1" applyFill="1" applyBorder="1" applyAlignment="1">
      <alignment horizontal="right" vertical="center"/>
      <protection/>
    </xf>
    <xf numFmtId="3" fontId="5" fillId="7" borderId="123" xfId="47" applyNumberFormat="1" applyFont="1" applyFill="1" applyBorder="1" applyAlignment="1">
      <alignment horizontal="right" vertical="center"/>
      <protection/>
    </xf>
    <xf numFmtId="0" fontId="5" fillId="24" borderId="120" xfId="47" applyFont="1" applyFill="1" applyBorder="1" applyAlignment="1">
      <alignment vertical="center"/>
      <protection/>
    </xf>
    <xf numFmtId="0" fontId="5" fillId="24" borderId="124" xfId="47" applyFont="1" applyFill="1" applyBorder="1" applyAlignment="1">
      <alignment vertical="center"/>
      <protection/>
    </xf>
    <xf numFmtId="0" fontId="5" fillId="24" borderId="125" xfId="47" applyFont="1" applyFill="1" applyBorder="1" applyAlignment="1">
      <alignment vertical="center"/>
      <protection/>
    </xf>
    <xf numFmtId="0" fontId="5" fillId="24" borderId="121" xfId="47" applyFont="1" applyFill="1" applyBorder="1" applyAlignment="1">
      <alignment horizontal="center" vertical="center"/>
      <protection/>
    </xf>
    <xf numFmtId="3" fontId="5" fillId="24" borderId="121" xfId="47" applyNumberFormat="1" applyFont="1" applyFill="1" applyBorder="1" applyAlignment="1">
      <alignment horizontal="right" vertical="center"/>
      <protection/>
    </xf>
    <xf numFmtId="3" fontId="5" fillId="24" borderId="122" xfId="47" applyNumberFormat="1" applyFont="1" applyFill="1" applyBorder="1" applyAlignment="1">
      <alignment horizontal="right" vertical="center"/>
      <protection/>
    </xf>
    <xf numFmtId="3" fontId="5" fillId="24" borderId="123" xfId="47" applyNumberFormat="1" applyFont="1" applyFill="1" applyBorder="1" applyAlignment="1">
      <alignment horizontal="right" vertical="center"/>
      <protection/>
    </xf>
    <xf numFmtId="0" fontId="5" fillId="9" borderId="120" xfId="47" applyFont="1" applyFill="1" applyBorder="1" applyAlignment="1">
      <alignment vertical="center"/>
      <protection/>
    </xf>
    <xf numFmtId="0" fontId="5" fillId="0" borderId="121" xfId="47" applyFont="1" applyFill="1" applyBorder="1" applyAlignment="1">
      <alignment horizontal="center" vertical="center"/>
      <protection/>
    </xf>
    <xf numFmtId="3" fontId="5" fillId="0" borderId="121" xfId="47" applyNumberFormat="1" applyFont="1" applyFill="1" applyBorder="1" applyAlignment="1">
      <alignment horizontal="right" vertical="center"/>
      <protection/>
    </xf>
    <xf numFmtId="3" fontId="5" fillId="0" borderId="122" xfId="47" applyNumberFormat="1" applyFont="1" applyFill="1" applyBorder="1" applyAlignment="1">
      <alignment horizontal="right" vertical="center"/>
      <protection/>
    </xf>
    <xf numFmtId="3" fontId="5" fillId="0" borderId="123" xfId="47" applyNumberFormat="1" applyFont="1" applyFill="1" applyBorder="1" applyAlignment="1">
      <alignment horizontal="right" vertical="center"/>
      <protection/>
    </xf>
    <xf numFmtId="173" fontId="5" fillId="24" borderId="0" xfId="47" applyNumberFormat="1" applyFont="1" applyFill="1" applyBorder="1" applyAlignment="1">
      <alignment horizontal="center" vertical="center"/>
      <protection/>
    </xf>
    <xf numFmtId="0" fontId="5" fillId="25" borderId="120" xfId="47" applyFont="1" applyFill="1" applyBorder="1" applyAlignment="1">
      <alignment vertical="center"/>
      <protection/>
    </xf>
    <xf numFmtId="0" fontId="5" fillId="0" borderId="0" xfId="47" applyFont="1" applyFill="1" applyAlignment="1">
      <alignment vertical="center"/>
      <protection/>
    </xf>
    <xf numFmtId="0" fontId="5" fillId="26" borderId="120" xfId="47" applyFont="1" applyFill="1" applyBorder="1" applyAlignment="1">
      <alignment vertical="center"/>
      <protection/>
    </xf>
    <xf numFmtId="0" fontId="5" fillId="27" borderId="120" xfId="47" applyFont="1" applyFill="1" applyBorder="1" applyAlignment="1">
      <alignment vertical="center"/>
      <protection/>
    </xf>
    <xf numFmtId="0" fontId="5" fillId="0" borderId="124" xfId="47" applyFont="1" applyFill="1" applyBorder="1" applyAlignment="1">
      <alignment vertical="center"/>
      <protection/>
    </xf>
    <xf numFmtId="0" fontId="5" fillId="0" borderId="125" xfId="47" applyFont="1" applyFill="1" applyBorder="1" applyAlignment="1">
      <alignment vertical="center"/>
      <protection/>
    </xf>
    <xf numFmtId="0" fontId="5" fillId="27" borderId="126" xfId="47" applyFont="1" applyFill="1" applyBorder="1" applyAlignment="1">
      <alignment vertical="center"/>
      <protection/>
    </xf>
    <xf numFmtId="0" fontId="5" fillId="24" borderId="127" xfId="47" applyFont="1" applyFill="1" applyBorder="1" applyAlignment="1">
      <alignment vertical="center"/>
      <protection/>
    </xf>
    <xf numFmtId="0" fontId="5" fillId="0" borderId="127" xfId="47" applyFont="1" applyFill="1" applyBorder="1" applyAlignment="1">
      <alignment vertical="center"/>
      <protection/>
    </xf>
    <xf numFmtId="0" fontId="5" fillId="0" borderId="128" xfId="47" applyFont="1" applyFill="1" applyBorder="1" applyAlignment="1">
      <alignment vertical="center"/>
      <protection/>
    </xf>
    <xf numFmtId="0" fontId="5" fillId="24" borderId="129" xfId="47" applyFont="1" applyFill="1" applyBorder="1" applyAlignment="1">
      <alignment horizontal="center" vertical="center"/>
      <protection/>
    </xf>
    <xf numFmtId="3" fontId="5" fillId="0" borderId="129" xfId="47" applyNumberFormat="1" applyFont="1" applyFill="1" applyBorder="1" applyAlignment="1">
      <alignment horizontal="right" vertical="center"/>
      <protection/>
    </xf>
    <xf numFmtId="3" fontId="5" fillId="0" borderId="130" xfId="47" applyNumberFormat="1" applyFont="1" applyFill="1" applyBorder="1" applyAlignment="1">
      <alignment horizontal="right" vertical="center"/>
      <protection/>
    </xf>
    <xf numFmtId="3" fontId="5" fillId="0" borderId="131" xfId="47" applyNumberFormat="1" applyFont="1" applyFill="1" applyBorder="1" applyAlignment="1">
      <alignment horizontal="right" vertical="center"/>
      <protection/>
    </xf>
    <xf numFmtId="0" fontId="5" fillId="24" borderId="124" xfId="49" applyFont="1" applyFill="1" applyBorder="1" applyAlignment="1">
      <alignment horizontal="right" vertical="center"/>
      <protection/>
    </xf>
    <xf numFmtId="0" fontId="5" fillId="0" borderId="0" xfId="47" applyFont="1" applyFill="1" applyBorder="1" applyAlignment="1">
      <alignment horizontal="center" vertical="center"/>
      <protection/>
    </xf>
    <xf numFmtId="0" fontId="5" fillId="24" borderId="124" xfId="47" applyFont="1" applyFill="1" applyBorder="1" applyAlignment="1">
      <alignment horizontal="right" vertical="center"/>
      <protection/>
    </xf>
    <xf numFmtId="0" fontId="5" fillId="24" borderId="124" xfId="49" applyFont="1" applyFill="1" applyBorder="1" applyAlignment="1">
      <alignment horizontal="left" vertical="center"/>
      <protection/>
    </xf>
    <xf numFmtId="173" fontId="5" fillId="0" borderId="0" xfId="47" applyNumberFormat="1" applyFont="1" applyFill="1" applyBorder="1" applyAlignment="1">
      <alignment horizontal="center" vertical="center"/>
      <protection/>
    </xf>
    <xf numFmtId="0" fontId="5" fillId="11" borderId="132" xfId="47" applyFont="1" applyFill="1" applyBorder="1" applyAlignment="1">
      <alignment horizontal="center" vertical="center"/>
      <protection/>
    </xf>
    <xf numFmtId="3" fontId="5" fillId="11" borderId="121" xfId="47" applyNumberFormat="1" applyFont="1" applyFill="1" applyBorder="1" applyAlignment="1">
      <alignment horizontal="right" vertical="center"/>
      <protection/>
    </xf>
    <xf numFmtId="3" fontId="5" fillId="11" borderId="122" xfId="47" applyNumberFormat="1" applyFont="1" applyFill="1" applyBorder="1" applyAlignment="1">
      <alignment horizontal="right" vertical="center"/>
      <protection/>
    </xf>
    <xf numFmtId="3" fontId="5" fillId="11" borderId="123" xfId="47" applyNumberFormat="1" applyFont="1" applyFill="1" applyBorder="1" applyAlignment="1">
      <alignment horizontal="right" vertical="center"/>
      <protection/>
    </xf>
    <xf numFmtId="0" fontId="5" fillId="24" borderId="126" xfId="47" applyFont="1" applyFill="1" applyBorder="1" applyAlignment="1">
      <alignment vertical="center"/>
      <protection/>
    </xf>
    <xf numFmtId="0" fontId="5" fillId="24" borderId="128" xfId="47" applyFont="1" applyFill="1" applyBorder="1" applyAlignment="1">
      <alignment vertical="center"/>
      <protection/>
    </xf>
    <xf numFmtId="0" fontId="5" fillId="0" borderId="129" xfId="47" applyFont="1" applyFill="1" applyBorder="1" applyAlignment="1">
      <alignment horizontal="center" vertical="center"/>
      <protection/>
    </xf>
    <xf numFmtId="0" fontId="11" fillId="0" borderId="0" xfId="0" applyFont="1" applyAlignment="1">
      <alignment vertical="center"/>
    </xf>
    <xf numFmtId="0" fontId="12" fillId="19" borderId="24" xfId="0" applyFont="1" applyFill="1" applyBorder="1" applyAlignment="1">
      <alignment horizontal="center" vertical="center"/>
    </xf>
    <xf numFmtId="0" fontId="12" fillId="19" borderId="0" xfId="0" applyFont="1" applyFill="1" applyBorder="1" applyAlignment="1">
      <alignment horizontal="center" vertical="center"/>
    </xf>
    <xf numFmtId="0" fontId="12" fillId="19" borderId="78" xfId="0" applyFont="1" applyFill="1" applyBorder="1" applyAlignment="1">
      <alignment horizontal="center" vertical="center"/>
    </xf>
    <xf numFmtId="3" fontId="5" fillId="19" borderId="59" xfId="47" applyNumberFormat="1" applyFont="1" applyFill="1" applyBorder="1" applyAlignment="1">
      <alignment horizontal="right" vertical="center"/>
      <protection/>
    </xf>
    <xf numFmtId="3" fontId="5" fillId="19" borderId="60" xfId="47" applyNumberFormat="1" applyFont="1" applyFill="1" applyBorder="1" applyAlignment="1">
      <alignment horizontal="right" vertical="center"/>
      <protection/>
    </xf>
    <xf numFmtId="3" fontId="12" fillId="0" borderId="0" xfId="0" applyNumberFormat="1" applyFont="1" applyAlignment="1">
      <alignment horizontal="right" vertical="center"/>
    </xf>
    <xf numFmtId="3" fontId="5" fillId="19" borderId="98" xfId="47" applyNumberFormat="1" applyFont="1" applyFill="1" applyBorder="1" applyAlignment="1">
      <alignment horizontal="right" vertical="center"/>
      <protection/>
    </xf>
    <xf numFmtId="0" fontId="12" fillId="0" borderId="0" xfId="0" applyFont="1" applyAlignment="1">
      <alignment vertical="center"/>
    </xf>
    <xf numFmtId="0" fontId="11" fillId="19" borderId="24" xfId="0" applyFont="1" applyFill="1" applyBorder="1" applyAlignment="1">
      <alignment horizontal="center" vertical="center"/>
    </xf>
    <xf numFmtId="3" fontId="5" fillId="19" borderId="10" xfId="47" applyNumberFormat="1" applyFont="1" applyFill="1" applyBorder="1" applyAlignment="1">
      <alignment horizontal="right" vertical="center"/>
      <protection/>
    </xf>
    <xf numFmtId="3" fontId="5" fillId="19" borderId="27" xfId="47" applyNumberFormat="1" applyFont="1" applyFill="1" applyBorder="1" applyAlignment="1">
      <alignment horizontal="right" vertical="center"/>
      <protection/>
    </xf>
    <xf numFmtId="3" fontId="11" fillId="0" borderId="0" xfId="0" applyNumberFormat="1" applyFont="1" applyAlignment="1">
      <alignment horizontal="right" vertical="center"/>
    </xf>
    <xf numFmtId="3" fontId="5" fillId="19" borderId="24" xfId="47" applyNumberFormat="1" applyFont="1" applyFill="1" applyBorder="1" applyAlignment="1">
      <alignment horizontal="right" vertical="center"/>
      <protection/>
    </xf>
    <xf numFmtId="0" fontId="11" fillId="0" borderId="24" xfId="0" applyFont="1" applyBorder="1" applyAlignment="1">
      <alignment horizontal="center" vertical="center"/>
    </xf>
    <xf numFmtId="3" fontId="5" fillId="0" borderId="10" xfId="47" applyNumberFormat="1" applyFont="1" applyFill="1" applyBorder="1" applyAlignment="1">
      <alignment horizontal="right" vertical="center"/>
      <protection/>
    </xf>
    <xf numFmtId="3" fontId="5" fillId="2" borderId="10" xfId="47" applyNumberFormat="1" applyFont="1" applyFill="1" applyBorder="1" applyAlignment="1">
      <alignment horizontal="right" vertical="center"/>
      <protection/>
    </xf>
    <xf numFmtId="3" fontId="5" fillId="2" borderId="27" xfId="47" applyNumberFormat="1" applyFont="1" applyFill="1" applyBorder="1" applyAlignment="1">
      <alignment horizontal="right" vertical="center"/>
      <protection/>
    </xf>
    <xf numFmtId="3" fontId="5" fillId="0" borderId="24" xfId="47" applyNumberFormat="1" applyFont="1" applyFill="1" applyBorder="1" applyAlignment="1">
      <alignment horizontal="right" vertical="center"/>
      <protection/>
    </xf>
    <xf numFmtId="0" fontId="5" fillId="0" borderId="24" xfId="0" applyFont="1" applyBorder="1" applyAlignment="1">
      <alignment horizontal="center" vertical="center"/>
    </xf>
    <xf numFmtId="0" fontId="11" fillId="0" borderId="133" xfId="0" applyFont="1" applyFill="1" applyBorder="1" applyAlignment="1">
      <alignment horizontal="center" vertical="center"/>
    </xf>
    <xf numFmtId="0" fontId="11" fillId="16" borderId="24" xfId="0" applyFont="1" applyFill="1" applyBorder="1" applyAlignment="1">
      <alignment horizontal="center" vertical="center"/>
    </xf>
    <xf numFmtId="0" fontId="11" fillId="0" borderId="24" xfId="0" applyFont="1" applyFill="1" applyBorder="1" applyAlignment="1">
      <alignment horizontal="center" vertical="center"/>
    </xf>
    <xf numFmtId="0" fontId="23" fillId="0" borderId="35" xfId="0" applyFont="1" applyFill="1" applyBorder="1" applyAlignment="1">
      <alignment horizontal="left" vertical="center"/>
    </xf>
    <xf numFmtId="0" fontId="23" fillId="0" borderId="41" xfId="0" applyFont="1" applyFill="1" applyBorder="1" applyAlignment="1">
      <alignment horizontal="left" vertical="center"/>
    </xf>
    <xf numFmtId="3" fontId="12" fillId="0" borderId="0" xfId="0" applyNumberFormat="1" applyFont="1" applyFill="1" applyAlignment="1">
      <alignment horizontal="right" vertical="center"/>
    </xf>
    <xf numFmtId="3" fontId="11" fillId="0" borderId="0" xfId="0" applyNumberFormat="1" applyFont="1" applyFill="1" applyAlignment="1">
      <alignment horizontal="right" vertical="center"/>
    </xf>
    <xf numFmtId="0" fontId="12" fillId="0" borderId="24" xfId="0" applyFont="1" applyFill="1" applyBorder="1" applyAlignment="1">
      <alignment horizontal="center" vertical="center"/>
    </xf>
    <xf numFmtId="0" fontId="12" fillId="0" borderId="35" xfId="0" applyFont="1" applyFill="1" applyBorder="1" applyAlignment="1">
      <alignment horizontal="left" vertical="center"/>
    </xf>
    <xf numFmtId="0" fontId="0" fillId="0" borderId="0" xfId="0" applyFill="1" applyAlignment="1">
      <alignment vertical="center"/>
    </xf>
    <xf numFmtId="0" fontId="11" fillId="0" borderId="43" xfId="0" applyFont="1" applyFill="1" applyBorder="1" applyAlignment="1">
      <alignment horizontal="center" vertical="center"/>
    </xf>
    <xf numFmtId="0" fontId="12" fillId="19" borderId="0" xfId="0" applyFont="1" applyFill="1" applyBorder="1" applyAlignment="1">
      <alignment horizontal="left" vertical="center"/>
    </xf>
    <xf numFmtId="0" fontId="12" fillId="19" borderId="44" xfId="0" applyFont="1" applyFill="1" applyBorder="1" applyAlignment="1">
      <alignment horizontal="left" vertical="center"/>
    </xf>
    <xf numFmtId="0" fontId="12" fillId="0" borderId="41" xfId="0" applyFont="1" applyFill="1" applyBorder="1" applyAlignment="1">
      <alignment horizontal="left" vertical="center"/>
    </xf>
    <xf numFmtId="0" fontId="11" fillId="19" borderId="18" xfId="0" applyFont="1" applyFill="1" applyBorder="1" applyAlignment="1">
      <alignment horizontal="center" vertical="center"/>
    </xf>
    <xf numFmtId="3" fontId="5" fillId="19" borderId="19" xfId="47" applyNumberFormat="1" applyFont="1" applyFill="1" applyBorder="1" applyAlignment="1">
      <alignment horizontal="right" vertical="center"/>
      <protection/>
    </xf>
    <xf numFmtId="3" fontId="5" fillId="19" borderId="21" xfId="47" applyNumberFormat="1" applyFont="1" applyFill="1" applyBorder="1" applyAlignment="1">
      <alignment horizontal="right" vertical="center"/>
      <protection/>
    </xf>
    <xf numFmtId="3" fontId="5" fillId="19" borderId="18" xfId="47" applyNumberFormat="1" applyFont="1" applyFill="1" applyBorder="1" applyAlignment="1">
      <alignment horizontal="right" vertical="center"/>
      <protection/>
    </xf>
    <xf numFmtId="0" fontId="11" fillId="0" borderId="0" xfId="0" applyFont="1" applyFill="1" applyBorder="1" applyAlignment="1">
      <alignment horizontal="center" vertical="center"/>
    </xf>
    <xf numFmtId="0" fontId="22" fillId="0" borderId="0" xfId="0" applyFont="1" applyAlignment="1">
      <alignment vertical="center"/>
    </xf>
    <xf numFmtId="0" fontId="42" fillId="0" borderId="0" xfId="0" applyFont="1" applyAlignment="1">
      <alignment vertical="center"/>
    </xf>
    <xf numFmtId="0" fontId="11" fillId="0" borderId="97" xfId="0" applyFont="1" applyBorder="1" applyAlignment="1">
      <alignment horizontal="center" vertical="center" wrapText="1"/>
    </xf>
    <xf numFmtId="0" fontId="11" fillId="0" borderId="100" xfId="0" applyFont="1" applyFill="1" applyBorder="1" applyAlignment="1">
      <alignment horizontal="center" vertical="center" wrapText="1" shrinkToFit="1"/>
    </xf>
    <xf numFmtId="0" fontId="11" fillId="0" borderId="35" xfId="0" applyFont="1" applyBorder="1" applyAlignment="1">
      <alignment horizontal="center" vertical="center" wrapText="1"/>
    </xf>
    <xf numFmtId="0" fontId="11" fillId="0" borderId="68" xfId="0" applyFont="1" applyBorder="1" applyAlignment="1">
      <alignment horizontal="center" vertical="center"/>
    </xf>
    <xf numFmtId="0" fontId="11" fillId="0" borderId="10" xfId="0" applyFont="1" applyBorder="1" applyAlignment="1">
      <alignment horizontal="center" vertical="center"/>
    </xf>
    <xf numFmtId="0" fontId="11" fillId="0" borderId="134" xfId="0" applyFont="1" applyBorder="1" applyAlignment="1">
      <alignment horizontal="center" vertical="center"/>
    </xf>
    <xf numFmtId="0" fontId="11" fillId="0" borderId="135" xfId="0" applyFont="1" applyBorder="1" applyAlignment="1">
      <alignment horizontal="center" vertical="center" wrapText="1"/>
    </xf>
    <xf numFmtId="0" fontId="11" fillId="0" borderId="7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36" xfId="0" applyFont="1" applyBorder="1" applyAlignment="1">
      <alignment horizontal="center" vertical="center" wrapText="1" shrinkToFit="1"/>
    </xf>
    <xf numFmtId="0" fontId="11" fillId="0" borderId="137" xfId="0" applyFont="1" applyFill="1" applyBorder="1" applyAlignment="1">
      <alignment horizontal="center" vertical="center" wrapText="1" shrinkToFit="1"/>
    </xf>
    <xf numFmtId="0" fontId="11" fillId="0" borderId="75" xfId="0" applyFont="1" applyFill="1" applyBorder="1" applyAlignment="1">
      <alignment horizontal="center" vertical="center" wrapText="1" shrinkToFit="1"/>
    </xf>
    <xf numFmtId="0" fontId="11" fillId="0" borderId="76"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12" fillId="19" borderId="35" xfId="0" applyFont="1" applyFill="1" applyBorder="1" applyAlignment="1">
      <alignment horizontal="center" vertical="center"/>
    </xf>
    <xf numFmtId="3" fontId="5" fillId="19" borderId="138" xfId="47" applyNumberFormat="1" applyFont="1" applyFill="1" applyBorder="1" applyAlignment="1">
      <alignment horizontal="right" vertical="center"/>
      <protection/>
    </xf>
    <xf numFmtId="3" fontId="11" fillId="0" borderId="100" xfId="0" applyNumberFormat="1" applyFont="1" applyFill="1" applyBorder="1" applyAlignment="1">
      <alignment horizontal="right" vertical="center"/>
    </xf>
    <xf numFmtId="0" fontId="12" fillId="24" borderId="24" xfId="0" applyFont="1" applyFill="1" applyBorder="1" applyAlignment="1">
      <alignment horizontal="center" vertical="center"/>
    </xf>
    <xf numFmtId="0" fontId="12" fillId="24" borderId="42" xfId="0" applyFont="1" applyFill="1" applyBorder="1" applyAlignment="1">
      <alignment horizontal="center" vertical="center"/>
    </xf>
    <xf numFmtId="0" fontId="12" fillId="24" borderId="41" xfId="0" applyFont="1" applyFill="1" applyBorder="1" applyAlignment="1">
      <alignment horizontal="left" vertical="center"/>
    </xf>
    <xf numFmtId="0" fontId="11" fillId="0" borderId="42" xfId="0" applyFont="1" applyBorder="1" applyAlignment="1">
      <alignment horizontal="center" vertical="center"/>
    </xf>
    <xf numFmtId="0" fontId="11" fillId="0" borderId="41" xfId="0" applyFont="1" applyBorder="1" applyAlignment="1">
      <alignment horizontal="left" vertical="center"/>
    </xf>
    <xf numFmtId="0" fontId="23" fillId="0" borderId="41" xfId="0" applyFont="1" applyBorder="1" applyAlignment="1">
      <alignment horizontal="right" vertical="center"/>
    </xf>
    <xf numFmtId="0" fontId="12" fillId="0" borderId="24" xfId="0" applyFont="1" applyBorder="1" applyAlignment="1">
      <alignment horizontal="center" vertical="center"/>
    </xf>
    <xf numFmtId="0" fontId="12" fillId="0" borderId="42" xfId="0" applyFont="1" applyBorder="1" applyAlignment="1">
      <alignment horizontal="center" vertical="center"/>
    </xf>
    <xf numFmtId="0" fontId="12" fillId="0" borderId="41" xfId="0" applyFont="1" applyBorder="1" applyAlignment="1">
      <alignment horizontal="left" vertical="center"/>
    </xf>
    <xf numFmtId="3" fontId="12" fillId="0" borderId="68" xfId="0" applyNumberFormat="1" applyFont="1" applyBorder="1" applyAlignment="1">
      <alignment horizontal="right" vertical="center"/>
    </xf>
    <xf numFmtId="3" fontId="12" fillId="0" borderId="10" xfId="0" applyNumberFormat="1" applyFont="1" applyBorder="1" applyAlignment="1">
      <alignment horizontal="right" vertical="center"/>
    </xf>
    <xf numFmtId="3" fontId="12" fillId="0" borderId="100" xfId="0" applyNumberFormat="1" applyFont="1" applyFill="1" applyBorder="1" applyAlignment="1">
      <alignment horizontal="right" vertical="center"/>
    </xf>
    <xf numFmtId="3" fontId="12" fillId="0" borderId="24" xfId="0" applyNumberFormat="1" applyFont="1" applyBorder="1" applyAlignment="1">
      <alignment horizontal="right" vertical="center"/>
    </xf>
    <xf numFmtId="3" fontId="11" fillId="0" borderId="68" xfId="0" applyNumberFormat="1" applyFont="1" applyBorder="1" applyAlignment="1">
      <alignment horizontal="right" vertical="center"/>
    </xf>
    <xf numFmtId="3" fontId="11" fillId="0" borderId="10" xfId="0" applyNumberFormat="1" applyFont="1" applyBorder="1" applyAlignment="1">
      <alignment horizontal="right" vertical="center"/>
    </xf>
    <xf numFmtId="3" fontId="11" fillId="0" borderId="24" xfId="0" applyNumberFormat="1" applyFont="1" applyBorder="1" applyAlignment="1">
      <alignment horizontal="right" vertical="center"/>
    </xf>
    <xf numFmtId="0" fontId="12" fillId="0" borderId="45" xfId="0" applyFont="1" applyBorder="1" applyAlignment="1">
      <alignment horizontal="center" vertical="center"/>
    </xf>
    <xf numFmtId="0" fontId="12" fillId="0" borderId="44" xfId="0" applyFont="1" applyBorder="1" applyAlignment="1">
      <alignment horizontal="left" vertical="center"/>
    </xf>
    <xf numFmtId="3" fontId="12" fillId="19" borderId="68" xfId="0" applyNumberFormat="1" applyFont="1" applyFill="1" applyBorder="1" applyAlignment="1">
      <alignment horizontal="right" vertical="center"/>
    </xf>
    <xf numFmtId="3" fontId="12" fillId="19" borderId="10" xfId="0" applyNumberFormat="1" applyFont="1" applyFill="1" applyBorder="1" applyAlignment="1">
      <alignment horizontal="right" vertical="center"/>
    </xf>
    <xf numFmtId="3" fontId="12" fillId="19" borderId="24" xfId="0" applyNumberFormat="1" applyFont="1" applyFill="1" applyBorder="1" applyAlignment="1">
      <alignment horizontal="right" vertical="center"/>
    </xf>
    <xf numFmtId="0" fontId="12" fillId="19" borderId="42"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5" xfId="0" applyFont="1" applyFill="1" applyBorder="1" applyAlignment="1">
      <alignment horizontal="left" vertical="center"/>
    </xf>
    <xf numFmtId="0" fontId="11" fillId="19" borderId="27" xfId="0" applyFont="1" applyFill="1" applyBorder="1" applyAlignment="1">
      <alignment horizontal="right" vertical="center"/>
    </xf>
    <xf numFmtId="3" fontId="5" fillId="0" borderId="90" xfId="47" applyNumberFormat="1" applyFont="1" applyFill="1" applyBorder="1" applyAlignment="1">
      <alignment horizontal="right" vertical="center"/>
      <protection/>
    </xf>
    <xf numFmtId="0" fontId="11" fillId="0" borderId="0" xfId="0" applyFont="1" applyFill="1" applyAlignment="1">
      <alignment vertical="center"/>
    </xf>
    <xf numFmtId="0" fontId="23" fillId="0" borderId="27" xfId="0" applyFont="1" applyFill="1" applyBorder="1" applyAlignment="1">
      <alignment horizontal="left" vertical="center"/>
    </xf>
    <xf numFmtId="3" fontId="5" fillId="0" borderId="52" xfId="47" applyNumberFormat="1" applyFont="1" applyFill="1" applyBorder="1" applyAlignment="1">
      <alignment horizontal="right" vertical="center"/>
      <protection/>
    </xf>
    <xf numFmtId="0" fontId="12" fillId="0" borderId="40" xfId="0" applyFont="1" applyFill="1" applyBorder="1" applyAlignment="1">
      <alignment horizontal="center" vertical="center"/>
    </xf>
    <xf numFmtId="0" fontId="12" fillId="19" borderId="39" xfId="0" applyFont="1" applyFill="1" applyBorder="1" applyAlignment="1">
      <alignment horizontal="left" vertical="center"/>
    </xf>
    <xf numFmtId="3" fontId="11" fillId="0" borderId="82" xfId="0" applyNumberFormat="1" applyFont="1" applyBorder="1" applyAlignment="1">
      <alignment horizontal="right" vertical="center"/>
    </xf>
    <xf numFmtId="3" fontId="11" fillId="0" borderId="20" xfId="0" applyNumberFormat="1" applyFont="1" applyBorder="1" applyAlignment="1">
      <alignment horizontal="right" vertical="center"/>
    </xf>
    <xf numFmtId="3" fontId="11" fillId="0" borderId="43" xfId="0" applyNumberFormat="1" applyFont="1" applyBorder="1" applyAlignment="1">
      <alignment horizontal="right" vertical="center"/>
    </xf>
    <xf numFmtId="0" fontId="12" fillId="0" borderId="0" xfId="0" applyFont="1" applyFill="1" applyAlignment="1">
      <alignment vertical="center"/>
    </xf>
    <xf numFmtId="0" fontId="23" fillId="0" borderId="11" xfId="0" applyFont="1" applyFill="1" applyBorder="1" applyAlignment="1">
      <alignment horizontal="left" vertical="center"/>
    </xf>
    <xf numFmtId="3" fontId="5" fillId="0" borderId="27" xfId="47" applyNumberFormat="1" applyFont="1" applyFill="1" applyBorder="1" applyAlignment="1">
      <alignment horizontal="right" vertical="center"/>
      <protection/>
    </xf>
    <xf numFmtId="3" fontId="5" fillId="0" borderId="28" xfId="47" applyNumberFormat="1" applyFont="1" applyFill="1" applyBorder="1" applyAlignment="1">
      <alignment horizontal="right" vertical="center"/>
      <protection/>
    </xf>
    <xf numFmtId="0" fontId="12" fillId="0" borderId="42" xfId="0" applyFont="1" applyFill="1" applyBorder="1" applyAlignment="1">
      <alignment horizontal="center" vertical="center"/>
    </xf>
    <xf numFmtId="0" fontId="11" fillId="19" borderId="43"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45"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27" xfId="0" applyFont="1" applyFill="1" applyBorder="1" applyAlignment="1">
      <alignment horizontal="left" vertical="center"/>
    </xf>
    <xf numFmtId="3" fontId="5" fillId="0" borderId="26" xfId="47" applyNumberFormat="1" applyFont="1" applyFill="1" applyBorder="1" applyAlignment="1">
      <alignment horizontal="right" vertical="center"/>
      <protection/>
    </xf>
    <xf numFmtId="0" fontId="11" fillId="16" borderId="18" xfId="0" applyFont="1" applyFill="1" applyBorder="1" applyAlignment="1">
      <alignment horizontal="center" vertical="center"/>
    </xf>
    <xf numFmtId="0" fontId="11" fillId="16" borderId="83" xfId="0" applyFont="1" applyFill="1" applyBorder="1" applyAlignment="1">
      <alignment horizontal="center" vertical="center"/>
    </xf>
    <xf numFmtId="0" fontId="12" fillId="16" borderId="21" xfId="0" applyFont="1" applyFill="1" applyBorder="1" applyAlignment="1">
      <alignment vertical="center"/>
    </xf>
    <xf numFmtId="3" fontId="5" fillId="16" borderId="18" xfId="47" applyNumberFormat="1" applyFont="1" applyFill="1" applyBorder="1" applyAlignment="1">
      <alignment horizontal="right" vertical="center"/>
      <protection/>
    </xf>
    <xf numFmtId="3" fontId="5" fillId="16" borderId="19" xfId="47" applyNumberFormat="1" applyFont="1" applyFill="1" applyBorder="1" applyAlignment="1">
      <alignment horizontal="right" vertical="center"/>
      <protection/>
    </xf>
    <xf numFmtId="3" fontId="5" fillId="16" borderId="21" xfId="47" applyNumberFormat="1" applyFont="1" applyFill="1" applyBorder="1" applyAlignment="1">
      <alignment horizontal="right" vertical="center"/>
      <protection/>
    </xf>
    <xf numFmtId="0" fontId="11" fillId="0" borderId="0" xfId="0" applyFont="1" applyFill="1" applyBorder="1" applyAlignment="1">
      <alignment vertical="center"/>
    </xf>
    <xf numFmtId="0" fontId="6" fillId="0" borderId="0" xfId="0" applyFont="1" applyAlignment="1">
      <alignment vertical="center"/>
    </xf>
    <xf numFmtId="0" fontId="12" fillId="19" borderId="13" xfId="0" applyFont="1" applyFill="1" applyBorder="1" applyAlignment="1">
      <alignment horizontal="center" vertical="center"/>
    </xf>
    <xf numFmtId="0" fontId="12" fillId="19" borderId="23" xfId="0" applyFont="1" applyFill="1" applyBorder="1" applyAlignment="1">
      <alignment horizontal="center" vertical="center"/>
    </xf>
    <xf numFmtId="3" fontId="11" fillId="0" borderId="81" xfId="50" applyNumberFormat="1" applyFont="1" applyBorder="1" applyAlignment="1" applyProtection="1">
      <alignment horizontal="right" vertical="center"/>
      <protection locked="0"/>
    </xf>
    <xf numFmtId="3" fontId="11" fillId="0" borderId="26" xfId="50" applyNumberFormat="1" applyFont="1" applyBorder="1" applyAlignment="1" applyProtection="1">
      <alignment horizontal="right" vertical="center"/>
      <protection locked="0"/>
    </xf>
    <xf numFmtId="3" fontId="5" fillId="0" borderId="22" xfId="47" applyNumberFormat="1" applyFont="1" applyFill="1" applyBorder="1" applyAlignment="1">
      <alignment horizontal="right" vertical="center"/>
      <protection/>
    </xf>
    <xf numFmtId="3" fontId="5" fillId="0" borderId="26" xfId="47" applyNumberFormat="1" applyFont="1" applyFill="1" applyBorder="1" applyAlignment="1">
      <alignment horizontal="right" vertical="center"/>
      <protection/>
    </xf>
    <xf numFmtId="0" fontId="11" fillId="0" borderId="10" xfId="50" applyFont="1" applyBorder="1" applyAlignment="1">
      <alignment horizontal="center" vertical="center"/>
      <protection/>
    </xf>
    <xf numFmtId="0" fontId="11" fillId="0" borderId="22" xfId="50" applyFont="1" applyBorder="1" applyAlignment="1">
      <alignment horizontal="center" vertical="center"/>
      <protection/>
    </xf>
    <xf numFmtId="0" fontId="11" fillId="0" borderId="20" xfId="50" applyFont="1" applyBorder="1" applyAlignment="1">
      <alignment horizontal="center" vertical="center"/>
      <protection/>
    </xf>
    <xf numFmtId="3" fontId="5" fillId="0" borderId="59" xfId="47" applyNumberFormat="1" applyFont="1" applyFill="1" applyBorder="1" applyAlignment="1">
      <alignment horizontal="right" vertical="center"/>
      <protection/>
    </xf>
    <xf numFmtId="3" fontId="5" fillId="0" borderId="60" xfId="47" applyNumberFormat="1" applyFont="1" applyFill="1" applyBorder="1" applyAlignment="1">
      <alignment horizontal="right" vertical="center"/>
      <protection/>
    </xf>
    <xf numFmtId="3" fontId="5" fillId="0" borderId="12" xfId="47" applyNumberFormat="1" applyFont="1" applyFill="1" applyBorder="1" applyAlignment="1">
      <alignment horizontal="right" vertical="center"/>
      <protection/>
    </xf>
    <xf numFmtId="3" fontId="5" fillId="0" borderId="76" xfId="47" applyNumberFormat="1" applyFont="1" applyFill="1" applyBorder="1" applyAlignment="1">
      <alignment horizontal="right" vertical="center"/>
      <protection/>
    </xf>
    <xf numFmtId="0" fontId="51" fillId="0" borderId="0" xfId="47" applyFont="1" applyAlignment="1" applyProtection="1">
      <alignment vertical="center"/>
      <protection locked="0"/>
    </xf>
    <xf numFmtId="3" fontId="52" fillId="0" borderId="0" xfId="47" applyNumberFormat="1" applyFont="1" applyAlignment="1" applyProtection="1">
      <alignment vertical="center"/>
      <protection locked="0"/>
    </xf>
    <xf numFmtId="0" fontId="5" fillId="0" borderId="139" xfId="47" applyFont="1" applyBorder="1" applyAlignment="1" applyProtection="1">
      <alignment horizontal="center" vertical="center"/>
      <protection/>
    </xf>
    <xf numFmtId="0" fontId="5" fillId="0" borderId="13" xfId="47" applyFont="1" applyBorder="1" applyAlignment="1" applyProtection="1">
      <alignment vertical="center"/>
      <protection/>
    </xf>
    <xf numFmtId="0" fontId="5" fillId="0" borderId="85" xfId="47" applyFont="1" applyBorder="1" applyAlignment="1" applyProtection="1">
      <alignment vertical="center"/>
      <protection/>
    </xf>
    <xf numFmtId="0" fontId="5" fillId="0" borderId="17" xfId="47" applyFont="1" applyBorder="1" applyAlignment="1" applyProtection="1">
      <alignment vertical="center"/>
      <protection/>
    </xf>
    <xf numFmtId="3" fontId="5" fillId="0" borderId="21" xfId="47" applyNumberFormat="1" applyFont="1" applyBorder="1" applyAlignment="1" applyProtection="1">
      <alignment vertical="center"/>
      <protection/>
    </xf>
    <xf numFmtId="3" fontId="5" fillId="0" borderId="47" xfId="47" applyNumberFormat="1" applyFont="1" applyBorder="1" applyAlignment="1" applyProtection="1">
      <alignment vertical="center"/>
      <protection/>
    </xf>
    <xf numFmtId="0" fontId="5" fillId="0" borderId="0" xfId="47" applyFont="1" applyFill="1" applyBorder="1" applyProtection="1">
      <alignment/>
      <protection locked="0"/>
    </xf>
    <xf numFmtId="4" fontId="5" fillId="0" borderId="0" xfId="47" applyNumberFormat="1" applyFont="1" applyFill="1" applyBorder="1" applyProtection="1">
      <alignment/>
      <protection locked="0"/>
    </xf>
    <xf numFmtId="0" fontId="14" fillId="0" borderId="0" xfId="47" applyFont="1" applyProtection="1">
      <alignment/>
      <protection locked="0"/>
    </xf>
    <xf numFmtId="0" fontId="19" fillId="0" borderId="0" xfId="47" applyFont="1" applyFill="1" applyBorder="1" applyProtection="1">
      <alignment/>
      <protection locked="0"/>
    </xf>
    <xf numFmtId="0" fontId="43" fillId="0" borderId="0" xfId="47" applyFont="1" applyFill="1" applyBorder="1" applyProtection="1">
      <alignment/>
      <protection locked="0"/>
    </xf>
    <xf numFmtId="0" fontId="23" fillId="0" borderId="42" xfId="0" applyFont="1" applyFill="1" applyBorder="1" applyAlignment="1">
      <alignment horizontal="left" vertical="center"/>
    </xf>
    <xf numFmtId="0" fontId="53" fillId="0" borderId="0" xfId="0" applyFont="1" applyAlignment="1">
      <alignment vertical="center"/>
    </xf>
    <xf numFmtId="0" fontId="53" fillId="0" borderId="68" xfId="0" applyFont="1" applyBorder="1" applyAlignment="1">
      <alignment horizontal="center" vertical="center"/>
    </xf>
    <xf numFmtId="0" fontId="53" fillId="0" borderId="10" xfId="0" applyFont="1" applyBorder="1" applyAlignment="1">
      <alignment horizontal="center" vertical="center"/>
    </xf>
    <xf numFmtId="0" fontId="53" fillId="0" borderId="75" xfId="0" applyFont="1" applyBorder="1" applyAlignment="1">
      <alignment horizontal="center" vertical="center" wrapText="1" shrinkToFit="1"/>
    </xf>
    <xf numFmtId="0" fontId="53" fillId="0" borderId="12" xfId="0" applyFont="1" applyBorder="1" applyAlignment="1">
      <alignment horizontal="center" vertical="center" wrapText="1" shrinkToFit="1"/>
    </xf>
    <xf numFmtId="0" fontId="53" fillId="0" borderId="75" xfId="0" applyFont="1" applyFill="1" applyBorder="1" applyAlignment="1">
      <alignment horizontal="center" vertical="center" wrapText="1" shrinkToFit="1"/>
    </xf>
    <xf numFmtId="0" fontId="53" fillId="0" borderId="137" xfId="0" applyFont="1" applyFill="1" applyBorder="1" applyAlignment="1">
      <alignment horizontal="center" vertical="center" wrapText="1" shrinkToFit="1"/>
    </xf>
    <xf numFmtId="0" fontId="53" fillId="0" borderId="12" xfId="0" applyFont="1" applyFill="1" applyBorder="1" applyAlignment="1">
      <alignment horizontal="center" vertical="center" wrapText="1" shrinkToFit="1"/>
    </xf>
    <xf numFmtId="0" fontId="53" fillId="0" borderId="76" xfId="0" applyFont="1" applyFill="1" applyBorder="1" applyAlignment="1">
      <alignment horizontal="center" vertical="center" wrapText="1" shrinkToFit="1"/>
    </xf>
    <xf numFmtId="0" fontId="53" fillId="19" borderId="76" xfId="0" applyFont="1" applyFill="1" applyBorder="1" applyAlignment="1">
      <alignment horizontal="center" vertical="center" wrapText="1" shrinkToFit="1"/>
    </xf>
    <xf numFmtId="0" fontId="54" fillId="19" borderId="140" xfId="0" applyFont="1" applyFill="1" applyBorder="1" applyAlignment="1">
      <alignment horizontal="center" vertical="center"/>
    </xf>
    <xf numFmtId="3" fontId="9" fillId="19" borderId="98" xfId="47" applyNumberFormat="1" applyFont="1" applyFill="1" applyBorder="1" applyAlignment="1">
      <alignment horizontal="right" vertical="center"/>
      <protection/>
    </xf>
    <xf numFmtId="3" fontId="9" fillId="19" borderId="59" xfId="47" applyNumberFormat="1" applyFont="1" applyFill="1" applyBorder="1" applyAlignment="1">
      <alignment horizontal="right" vertical="center"/>
      <protection/>
    </xf>
    <xf numFmtId="3" fontId="9" fillId="19" borderId="14" xfId="47" applyNumberFormat="1" applyFont="1" applyFill="1" applyBorder="1" applyAlignment="1">
      <alignment horizontal="right" vertical="center"/>
      <protection/>
    </xf>
    <xf numFmtId="3" fontId="9" fillId="19" borderId="63" xfId="47" applyNumberFormat="1" applyFont="1" applyFill="1" applyBorder="1" applyAlignment="1">
      <alignment horizontal="right" vertical="center"/>
      <protection/>
    </xf>
    <xf numFmtId="3" fontId="9" fillId="19" borderId="60" xfId="47" applyNumberFormat="1" applyFont="1" applyFill="1" applyBorder="1" applyAlignment="1">
      <alignment horizontal="right" vertical="center"/>
      <protection/>
    </xf>
    <xf numFmtId="3" fontId="54" fillId="0" borderId="0" xfId="0" applyNumberFormat="1" applyFont="1" applyAlignment="1">
      <alignment horizontal="right" vertical="center"/>
    </xf>
    <xf numFmtId="0" fontId="54" fillId="19" borderId="141" xfId="0" applyFont="1" applyFill="1" applyBorder="1" applyAlignment="1">
      <alignment horizontal="center" vertical="center"/>
    </xf>
    <xf numFmtId="3" fontId="9" fillId="19" borderId="24" xfId="47" applyNumberFormat="1" applyFont="1" applyFill="1" applyBorder="1" applyAlignment="1">
      <alignment horizontal="right" vertical="center"/>
      <protection/>
    </xf>
    <xf numFmtId="0" fontId="53" fillId="0" borderId="42" xfId="0" applyFont="1" applyBorder="1" applyAlignment="1">
      <alignment vertical="center"/>
    </xf>
    <xf numFmtId="49" fontId="53" fillId="0" borderId="142" xfId="0" applyNumberFormat="1" applyFont="1" applyBorder="1" applyAlignment="1">
      <alignment horizontal="left" vertical="center"/>
    </xf>
    <xf numFmtId="3" fontId="9" fillId="0" borderId="24" xfId="47" applyNumberFormat="1" applyFont="1" applyFill="1" applyBorder="1" applyAlignment="1">
      <alignment horizontal="right" vertical="center"/>
      <protection/>
    </xf>
    <xf numFmtId="3" fontId="9" fillId="0" borderId="10" xfId="47" applyNumberFormat="1" applyFont="1" applyFill="1" applyBorder="1" applyAlignment="1">
      <alignment horizontal="right" vertical="center"/>
      <protection/>
    </xf>
    <xf numFmtId="3" fontId="9" fillId="2" borderId="10" xfId="47" applyNumberFormat="1" applyFont="1" applyFill="1" applyBorder="1" applyAlignment="1">
      <alignment horizontal="right" vertical="center"/>
      <protection/>
    </xf>
    <xf numFmtId="3" fontId="9" fillId="0" borderId="68" xfId="47" applyNumberFormat="1" applyFont="1" applyFill="1" applyBorder="1" applyAlignment="1">
      <alignment horizontal="right" vertical="center"/>
      <protection/>
    </xf>
    <xf numFmtId="3" fontId="9" fillId="0" borderId="27" xfId="47" applyNumberFormat="1" applyFont="1" applyFill="1" applyBorder="1" applyAlignment="1">
      <alignment horizontal="right" vertical="center"/>
      <protection/>
    </xf>
    <xf numFmtId="3" fontId="53" fillId="0" borderId="0" xfId="0" applyNumberFormat="1" applyFont="1" applyAlignment="1">
      <alignment horizontal="right" vertical="center"/>
    </xf>
    <xf numFmtId="3" fontId="9" fillId="2" borderId="27" xfId="47" applyNumberFormat="1" applyFont="1" applyFill="1" applyBorder="1" applyAlignment="1">
      <alignment horizontal="right" vertical="center"/>
      <protection/>
    </xf>
    <xf numFmtId="0" fontId="53" fillId="0" borderId="35" xfId="0" applyFont="1" applyBorder="1" applyAlignment="1">
      <alignment vertical="center"/>
    </xf>
    <xf numFmtId="0" fontId="53" fillId="0" borderId="35" xfId="0" applyFont="1" applyBorder="1" applyAlignment="1">
      <alignment horizontal="left" vertical="center"/>
    </xf>
    <xf numFmtId="0" fontId="53" fillId="0" borderId="142" xfId="0" applyFont="1" applyBorder="1" applyAlignment="1">
      <alignment horizontal="left" vertical="center"/>
    </xf>
    <xf numFmtId="0" fontId="53" fillId="0" borderId="143" xfId="0" applyFont="1" applyBorder="1" applyAlignment="1">
      <alignment vertical="center"/>
    </xf>
    <xf numFmtId="0" fontId="53" fillId="0" borderId="143" xfId="0" applyFont="1" applyBorder="1" applyAlignment="1">
      <alignment horizontal="left" vertical="center"/>
    </xf>
    <xf numFmtId="0" fontId="53" fillId="0" borderId="144" xfId="0" applyFont="1" applyBorder="1" applyAlignment="1">
      <alignment horizontal="left" vertical="center"/>
    </xf>
    <xf numFmtId="3" fontId="9" fillId="19" borderId="10" xfId="47" applyNumberFormat="1" applyFont="1" applyFill="1" applyBorder="1" applyAlignment="1">
      <alignment horizontal="right" vertical="center"/>
      <protection/>
    </xf>
    <xf numFmtId="3" fontId="9" fillId="19" borderId="68" xfId="47" applyNumberFormat="1" applyFont="1" applyFill="1" applyBorder="1" applyAlignment="1">
      <alignment horizontal="right" vertical="center"/>
      <protection/>
    </xf>
    <xf numFmtId="3" fontId="9" fillId="19" borderId="27" xfId="47" applyNumberFormat="1" applyFont="1" applyFill="1" applyBorder="1" applyAlignment="1">
      <alignment horizontal="right" vertical="center"/>
      <protection/>
    </xf>
    <xf numFmtId="0" fontId="53" fillId="0" borderId="35" xfId="0" applyFont="1" applyBorder="1" applyAlignment="1">
      <alignment horizontal="center" vertical="center"/>
    </xf>
    <xf numFmtId="0" fontId="53" fillId="0" borderId="0" xfId="0" applyFont="1" applyBorder="1" applyAlignment="1">
      <alignment vertical="center"/>
    </xf>
    <xf numFmtId="16" fontId="53" fillId="0" borderId="35" xfId="0" applyNumberFormat="1" applyFont="1" applyBorder="1" applyAlignment="1">
      <alignment horizontal="left" vertical="center"/>
    </xf>
    <xf numFmtId="0" fontId="54" fillId="19" borderId="42" xfId="0" applyFont="1" applyFill="1" applyBorder="1" applyAlignment="1">
      <alignment horizontal="left" vertical="center"/>
    </xf>
    <xf numFmtId="0" fontId="55" fillId="19" borderId="142" xfId="0" applyFont="1" applyFill="1" applyBorder="1" applyAlignment="1">
      <alignment horizontal="right" vertical="center"/>
    </xf>
    <xf numFmtId="0" fontId="54" fillId="24" borderId="35" xfId="0" applyFont="1" applyFill="1" applyBorder="1" applyAlignment="1">
      <alignment horizontal="left" vertical="center"/>
    </xf>
    <xf numFmtId="0" fontId="54" fillId="24" borderId="145" xfId="0" applyFont="1" applyFill="1" applyBorder="1" applyAlignment="1">
      <alignment horizontal="left" vertical="center"/>
    </xf>
    <xf numFmtId="0" fontId="55" fillId="24" borderId="142" xfId="0" applyFont="1" applyFill="1" applyBorder="1" applyAlignment="1">
      <alignment horizontal="right" vertical="center"/>
    </xf>
    <xf numFmtId="3" fontId="9" fillId="24" borderId="24" xfId="47" applyNumberFormat="1" applyFont="1" applyFill="1" applyBorder="1" applyAlignment="1">
      <alignment horizontal="right" vertical="center"/>
      <protection/>
    </xf>
    <xf numFmtId="3" fontId="9" fillId="24" borderId="68" xfId="47" applyNumberFormat="1" applyFont="1" applyFill="1" applyBorder="1" applyAlignment="1">
      <alignment horizontal="right" vertical="center"/>
      <protection/>
    </xf>
    <xf numFmtId="3" fontId="9" fillId="24" borderId="10" xfId="47" applyNumberFormat="1" applyFont="1" applyFill="1" applyBorder="1" applyAlignment="1">
      <alignment horizontal="right" vertical="center"/>
      <protection/>
    </xf>
    <xf numFmtId="3" fontId="9" fillId="24" borderId="27" xfId="47" applyNumberFormat="1" applyFont="1" applyFill="1" applyBorder="1" applyAlignment="1">
      <alignment horizontal="right" vertical="center"/>
      <protection/>
    </xf>
    <xf numFmtId="3" fontId="54" fillId="24" borderId="0" xfId="0" applyNumberFormat="1" applyFont="1" applyFill="1" applyAlignment="1">
      <alignment horizontal="right" vertical="center"/>
    </xf>
    <xf numFmtId="3" fontId="9" fillId="24" borderId="35" xfId="47" applyNumberFormat="1" applyFont="1" applyFill="1" applyBorder="1" applyAlignment="1">
      <alignment horizontal="right" vertical="center"/>
      <protection/>
    </xf>
    <xf numFmtId="3" fontId="54" fillId="24" borderId="90" xfId="0" applyNumberFormat="1" applyFont="1" applyFill="1" applyBorder="1" applyAlignment="1">
      <alignment horizontal="right" vertical="center"/>
    </xf>
    <xf numFmtId="49" fontId="53" fillId="0" borderId="0" xfId="0" applyNumberFormat="1" applyFont="1" applyBorder="1" applyAlignment="1">
      <alignment horizontal="left" vertical="center" wrapText="1"/>
    </xf>
    <xf numFmtId="49" fontId="53" fillId="0" borderId="0" xfId="0" applyNumberFormat="1" applyFont="1" applyBorder="1" applyAlignment="1">
      <alignment horizontal="left" vertical="center"/>
    </xf>
    <xf numFmtId="49" fontId="53" fillId="0" borderId="141" xfId="0" applyNumberFormat="1" applyFont="1" applyBorder="1" applyAlignment="1">
      <alignment horizontal="left" vertical="center"/>
    </xf>
    <xf numFmtId="3" fontId="9" fillId="0" borderId="101" xfId="47" applyNumberFormat="1" applyFont="1" applyFill="1" applyBorder="1" applyAlignment="1">
      <alignment horizontal="right" vertical="center"/>
      <protection/>
    </xf>
    <xf numFmtId="3" fontId="9" fillId="0" borderId="90" xfId="47" applyNumberFormat="1" applyFont="1" applyFill="1" applyBorder="1" applyAlignment="1">
      <alignment horizontal="right" vertical="center"/>
      <protection/>
    </xf>
    <xf numFmtId="3" fontId="9" fillId="0" borderId="146" xfId="47" applyNumberFormat="1" applyFont="1" applyFill="1" applyBorder="1" applyAlignment="1">
      <alignment horizontal="right" vertical="center"/>
      <protection/>
    </xf>
    <xf numFmtId="3" fontId="9" fillId="0" borderId="52" xfId="47" applyNumberFormat="1" applyFont="1" applyFill="1" applyBorder="1" applyAlignment="1">
      <alignment horizontal="right" vertical="center"/>
      <protection/>
    </xf>
    <xf numFmtId="0" fontId="54" fillId="19" borderId="83" xfId="0" applyFont="1" applyFill="1" applyBorder="1" applyAlignment="1">
      <alignment vertical="center"/>
    </xf>
    <xf numFmtId="0" fontId="54" fillId="19" borderId="147" xfId="0" applyFont="1" applyFill="1" applyBorder="1" applyAlignment="1">
      <alignment vertical="center"/>
    </xf>
    <xf numFmtId="3" fontId="9" fillId="19" borderId="18" xfId="47" applyNumberFormat="1" applyFont="1" applyFill="1" applyBorder="1" applyAlignment="1">
      <alignment horizontal="right" vertical="center"/>
      <protection/>
    </xf>
    <xf numFmtId="3" fontId="9" fillId="19" borderId="19" xfId="47" applyNumberFormat="1" applyFont="1" applyFill="1" applyBorder="1" applyAlignment="1">
      <alignment horizontal="right" vertical="center"/>
      <protection/>
    </xf>
    <xf numFmtId="3" fontId="9" fillId="19" borderId="46" xfId="47" applyNumberFormat="1" applyFont="1" applyFill="1" applyBorder="1" applyAlignment="1">
      <alignment horizontal="right" vertical="center"/>
      <protection/>
    </xf>
    <xf numFmtId="3" fontId="9" fillId="19" borderId="21" xfId="47" applyNumberFormat="1" applyFont="1" applyFill="1" applyBorder="1" applyAlignment="1">
      <alignment horizontal="right" vertical="center"/>
      <protection/>
    </xf>
    <xf numFmtId="0" fontId="11" fillId="0" borderId="40" xfId="0" applyFont="1" applyFill="1" applyBorder="1" applyAlignment="1">
      <alignment horizontal="center" vertical="center"/>
    </xf>
    <xf numFmtId="0" fontId="23" fillId="0" borderId="143" xfId="0" applyFont="1" applyFill="1" applyBorder="1" applyAlignment="1">
      <alignment horizontal="left" vertical="center"/>
    </xf>
    <xf numFmtId="3" fontId="5" fillId="0" borderId="100" xfId="47" applyNumberFormat="1" applyFont="1" applyFill="1" applyBorder="1" applyAlignment="1">
      <alignment horizontal="right" vertical="center"/>
      <protection/>
    </xf>
    <xf numFmtId="0" fontId="23" fillId="0" borderId="27" xfId="0" applyFont="1" applyFill="1" applyBorder="1" applyAlignment="1">
      <alignment horizontal="right" vertical="center"/>
    </xf>
    <xf numFmtId="3" fontId="5" fillId="0" borderId="21" xfId="47" applyNumberFormat="1" applyFont="1" applyBorder="1" applyAlignment="1" applyProtection="1">
      <alignment vertical="center"/>
      <protection locked="0"/>
    </xf>
    <xf numFmtId="0" fontId="7" fillId="11" borderId="29" xfId="47" applyFont="1" applyFill="1" applyBorder="1" applyAlignment="1">
      <alignment horizontal="center" vertical="center"/>
      <protection/>
    </xf>
    <xf numFmtId="0" fontId="7" fillId="0" borderId="102" xfId="47" applyFont="1" applyFill="1" applyBorder="1" applyAlignment="1">
      <alignment horizontal="center" vertical="center"/>
      <protection/>
    </xf>
    <xf numFmtId="0" fontId="7" fillId="0" borderId="99" xfId="47" applyFont="1" applyFill="1" applyBorder="1" applyAlignment="1">
      <alignment horizontal="center" vertical="center"/>
      <protection/>
    </xf>
    <xf numFmtId="0" fontId="7" fillId="0" borderId="148" xfId="47" applyFont="1" applyFill="1" applyBorder="1" applyAlignment="1">
      <alignment horizontal="center" vertical="center"/>
      <protection/>
    </xf>
    <xf numFmtId="0" fontId="7" fillId="0" borderId="84" xfId="47" applyFont="1" applyFill="1" applyBorder="1" applyAlignment="1">
      <alignment horizontal="center" vertical="center"/>
      <protection/>
    </xf>
    <xf numFmtId="0" fontId="7" fillId="0" borderId="0" xfId="47" applyFont="1" applyFill="1" applyBorder="1" applyAlignment="1">
      <alignment horizontal="center" vertical="center"/>
      <protection/>
    </xf>
    <xf numFmtId="0" fontId="5" fillId="16" borderId="124" xfId="49" applyFont="1" applyFill="1" applyBorder="1" applyAlignment="1">
      <alignment horizontal="left" vertical="center"/>
      <protection/>
    </xf>
    <xf numFmtId="0" fontId="5" fillId="16" borderId="125" xfId="49" applyFont="1" applyFill="1" applyBorder="1" applyAlignment="1">
      <alignment horizontal="left" vertical="center"/>
      <protection/>
    </xf>
    <xf numFmtId="0" fontId="7" fillId="11" borderId="13" xfId="47" applyFont="1" applyFill="1" applyBorder="1" applyAlignment="1">
      <alignment horizontal="center" vertical="center"/>
      <protection/>
    </xf>
    <xf numFmtId="3" fontId="5" fillId="0" borderId="91" xfId="48" applyNumberFormat="1" applyFont="1" applyBorder="1" applyAlignment="1">
      <alignment horizontal="center" vertical="center"/>
      <protection/>
    </xf>
    <xf numFmtId="3" fontId="5" fillId="0" borderId="51" xfId="48" applyNumberFormat="1" applyFont="1" applyBorder="1" applyAlignment="1">
      <alignment horizontal="center" vertical="center"/>
      <protection/>
    </xf>
    <xf numFmtId="0" fontId="7" fillId="11" borderId="149" xfId="49" applyFont="1" applyFill="1" applyBorder="1" applyAlignment="1">
      <alignment horizontal="left" vertical="center"/>
      <protection/>
    </xf>
    <xf numFmtId="0" fontId="7" fillId="11" borderId="150" xfId="49" applyFont="1" applyFill="1" applyBorder="1" applyAlignment="1">
      <alignment horizontal="left" vertical="center"/>
      <protection/>
    </xf>
    <xf numFmtId="0" fontId="7" fillId="11" borderId="151" xfId="49" applyFont="1" applyFill="1" applyBorder="1" applyAlignment="1">
      <alignment horizontal="left" vertical="center"/>
      <protection/>
    </xf>
    <xf numFmtId="0" fontId="5" fillId="0" borderId="146" xfId="48" applyFont="1" applyBorder="1" applyAlignment="1">
      <alignment horizontal="center" vertical="center" wrapText="1"/>
      <protection/>
    </xf>
    <xf numFmtId="0" fontId="5" fillId="0" borderId="0" xfId="48" applyFont="1" applyBorder="1" applyAlignment="1">
      <alignment horizontal="center" vertical="center" wrapText="1"/>
      <protection/>
    </xf>
    <xf numFmtId="3" fontId="7" fillId="0" borderId="78" xfId="48" applyNumberFormat="1" applyFont="1" applyBorder="1" applyAlignment="1">
      <alignment horizontal="center" vertical="center" wrapText="1"/>
      <protection/>
    </xf>
    <xf numFmtId="0" fontId="5" fillId="0" borderId="85" xfId="48" applyFont="1" applyBorder="1" applyAlignment="1">
      <alignment horizontal="center" vertical="center" wrapText="1"/>
      <protection/>
    </xf>
    <xf numFmtId="3" fontId="7" fillId="0" borderId="100" xfId="48" applyNumberFormat="1" applyFont="1" applyBorder="1" applyAlignment="1">
      <alignment horizontal="center" vertical="center" wrapText="1"/>
      <protection/>
    </xf>
    <xf numFmtId="0" fontId="7" fillId="0" borderId="152" xfId="48" applyFont="1" applyBorder="1" applyAlignment="1">
      <alignment horizontal="left" vertical="center" wrapText="1"/>
      <protection/>
    </xf>
    <xf numFmtId="0" fontId="7" fillId="0" borderId="73" xfId="48" applyFont="1" applyBorder="1" applyAlignment="1">
      <alignment horizontal="left" vertical="center" wrapText="1"/>
      <protection/>
    </xf>
    <xf numFmtId="49" fontId="5" fillId="0" borderId="17" xfId="48" applyNumberFormat="1" applyFont="1" applyBorder="1" applyAlignment="1" applyProtection="1">
      <alignment horizontal="center" vertical="center" wrapText="1"/>
      <protection/>
    </xf>
    <xf numFmtId="49" fontId="5" fillId="0" borderId="46" xfId="48" applyNumberFormat="1" applyFont="1" applyBorder="1" applyAlignment="1" applyProtection="1">
      <alignment horizontal="center" vertical="center" wrapText="1"/>
      <protection/>
    </xf>
    <xf numFmtId="49" fontId="5" fillId="0" borderId="139" xfId="48" applyNumberFormat="1" applyFont="1" applyBorder="1" applyAlignment="1" applyProtection="1">
      <alignment horizontal="center" vertical="center" wrapText="1"/>
      <protection/>
    </xf>
    <xf numFmtId="49" fontId="5" fillId="0" borderId="103" xfId="48" applyNumberFormat="1" applyFont="1" applyBorder="1" applyAlignment="1" applyProtection="1">
      <alignment horizontal="center" vertical="center" wrapText="1"/>
      <protection/>
    </xf>
    <xf numFmtId="0" fontId="6" fillId="0" borderId="0" xfId="47" applyFont="1" applyAlignment="1" applyProtection="1">
      <alignment horizontal="left" vertical="center"/>
      <protection/>
    </xf>
    <xf numFmtId="0" fontId="5" fillId="0" borderId="152" xfId="48" applyFont="1" applyBorder="1" applyAlignment="1" applyProtection="1">
      <alignment horizontal="center" vertical="center"/>
      <protection/>
    </xf>
    <xf numFmtId="0" fontId="9" fillId="0" borderId="17" xfId="48" applyFont="1" applyBorder="1" applyAlignment="1" applyProtection="1">
      <alignment vertical="center" wrapText="1"/>
      <protection/>
    </xf>
    <xf numFmtId="0" fontId="9" fillId="0" borderId="83" xfId="48" applyFont="1" applyBorder="1" applyAlignment="1" applyProtection="1">
      <alignment vertical="center" wrapText="1"/>
      <protection/>
    </xf>
    <xf numFmtId="0" fontId="9" fillId="0" borderId="47" xfId="48" applyFont="1" applyBorder="1" applyAlignment="1" applyProtection="1">
      <alignment vertical="center" wrapText="1"/>
      <protection/>
    </xf>
    <xf numFmtId="0" fontId="6" fillId="0" borderId="17" xfId="48" applyFont="1" applyFill="1" applyBorder="1" applyAlignment="1" applyProtection="1">
      <alignment horizontal="center" vertical="center" wrapText="1"/>
      <protection/>
    </xf>
    <xf numFmtId="0" fontId="6" fillId="0" borderId="83" xfId="48" applyFont="1" applyFill="1" applyBorder="1" applyAlignment="1" applyProtection="1">
      <alignment horizontal="center" vertical="center" wrapText="1"/>
      <protection/>
    </xf>
    <xf numFmtId="0" fontId="6" fillId="0" borderId="47" xfId="48" applyFont="1" applyFill="1" applyBorder="1" applyAlignment="1" applyProtection="1">
      <alignment horizontal="center" vertical="center" wrapText="1"/>
      <protection/>
    </xf>
    <xf numFmtId="0" fontId="6" fillId="0" borderId="0" xfId="48" applyFont="1" applyBorder="1" applyAlignment="1">
      <alignment horizontal="left" vertical="center" wrapText="1"/>
      <protection/>
    </xf>
    <xf numFmtId="0" fontId="5" fillId="0" borderId="152" xfId="48" applyFont="1" applyBorder="1" applyAlignment="1">
      <alignment horizontal="center" vertical="center" wrapText="1"/>
      <protection/>
    </xf>
    <xf numFmtId="0" fontId="7" fillId="0" borderId="139" xfId="48" applyFont="1" applyBorder="1" applyAlignment="1">
      <alignment horizontal="center" vertical="center" wrapText="1"/>
      <protection/>
    </xf>
    <xf numFmtId="0" fontId="7" fillId="0" borderId="97" xfId="48" applyFont="1" applyBorder="1" applyAlignment="1">
      <alignment horizontal="center" vertical="center" wrapText="1"/>
      <protection/>
    </xf>
    <xf numFmtId="0" fontId="9" fillId="0" borderId="17" xfId="48" applyFont="1" applyBorder="1" applyAlignment="1">
      <alignment vertical="center" wrapText="1"/>
      <protection/>
    </xf>
    <xf numFmtId="0" fontId="9" fillId="0" borderId="83" xfId="48" applyFont="1" applyBorder="1" applyAlignment="1">
      <alignment vertical="center" wrapText="1"/>
      <protection/>
    </xf>
    <xf numFmtId="0" fontId="9" fillId="0" borderId="47" xfId="48" applyFont="1" applyBorder="1" applyAlignment="1">
      <alignment vertical="center" wrapText="1"/>
      <protection/>
    </xf>
    <xf numFmtId="3" fontId="5" fillId="0" borderId="77" xfId="48" applyNumberFormat="1" applyFont="1" applyBorder="1" applyAlignment="1">
      <alignment horizontal="center" vertical="center"/>
      <protection/>
    </xf>
    <xf numFmtId="3" fontId="5" fillId="0" borderId="153" xfId="48" applyNumberFormat="1" applyFont="1" applyBorder="1" applyAlignment="1">
      <alignment horizontal="center" vertical="center"/>
      <protection/>
    </xf>
    <xf numFmtId="0" fontId="6" fillId="0" borderId="17" xfId="48" applyFont="1" applyBorder="1" applyAlignment="1">
      <alignment horizontal="center" vertical="center" wrapText="1"/>
      <protection/>
    </xf>
    <xf numFmtId="0" fontId="6" fillId="0" borderId="83" xfId="48" applyFont="1" applyBorder="1" applyAlignment="1">
      <alignment horizontal="center" vertical="center" wrapText="1"/>
      <protection/>
    </xf>
    <xf numFmtId="0" fontId="6" fillId="0" borderId="47" xfId="48" applyFont="1" applyBorder="1" applyAlignment="1">
      <alignment horizontal="center" vertical="center" wrapText="1"/>
      <protection/>
    </xf>
    <xf numFmtId="0" fontId="7" fillId="0" borderId="115" xfId="48" applyFont="1" applyBorder="1" applyAlignment="1">
      <alignment horizontal="left" vertical="center" wrapText="1"/>
      <protection/>
    </xf>
    <xf numFmtId="0" fontId="7" fillId="0" borderId="78" xfId="47" applyFont="1" applyFill="1" applyBorder="1" applyAlignment="1">
      <alignment horizontal="center" vertical="center"/>
      <protection/>
    </xf>
    <xf numFmtId="0" fontId="7" fillId="0" borderId="115" xfId="47" applyFont="1" applyFill="1" applyBorder="1" applyAlignment="1">
      <alignment horizontal="center" vertical="center"/>
      <protection/>
    </xf>
    <xf numFmtId="0" fontId="7" fillId="0" borderId="152" xfId="47" applyFont="1" applyFill="1" applyBorder="1" applyAlignment="1">
      <alignment horizontal="center" vertical="center"/>
      <protection/>
    </xf>
    <xf numFmtId="0" fontId="7" fillId="0" borderId="73" xfId="47" applyFont="1" applyFill="1" applyBorder="1" applyAlignment="1">
      <alignment horizontal="center" vertical="center"/>
      <protection/>
    </xf>
    <xf numFmtId="0" fontId="5" fillId="0" borderId="139" xfId="47" applyFont="1" applyFill="1" applyBorder="1" applyAlignment="1">
      <alignment horizontal="center" vertical="center" wrapText="1"/>
      <protection/>
    </xf>
    <xf numFmtId="0" fontId="5" fillId="0" borderId="85" xfId="47" applyFont="1" applyFill="1" applyBorder="1" applyAlignment="1">
      <alignment horizontal="center" vertical="center" wrapText="1"/>
      <protection/>
    </xf>
    <xf numFmtId="0" fontId="5" fillId="0" borderId="154" xfId="47" applyFont="1" applyFill="1" applyBorder="1" applyAlignment="1">
      <alignment horizontal="center" vertical="center" wrapText="1"/>
      <protection/>
    </xf>
    <xf numFmtId="0" fontId="7" fillId="11" borderId="14" xfId="47" applyFont="1" applyFill="1" applyBorder="1" applyAlignment="1">
      <alignment horizontal="center" vertical="center"/>
      <protection/>
    </xf>
    <xf numFmtId="0" fontId="5" fillId="24" borderId="0" xfId="47" applyFont="1" applyFill="1" applyAlignment="1">
      <alignment horizontal="left" vertical="center" wrapText="1"/>
      <protection/>
    </xf>
    <xf numFmtId="0" fontId="7" fillId="11" borderId="155" xfId="49" applyFont="1" applyFill="1" applyBorder="1" applyAlignment="1">
      <alignment horizontal="left" vertical="center"/>
      <protection/>
    </xf>
    <xf numFmtId="0" fontId="7" fillId="11" borderId="156" xfId="49" applyFont="1" applyFill="1" applyBorder="1" applyAlignment="1">
      <alignment horizontal="left" vertical="center"/>
      <protection/>
    </xf>
    <xf numFmtId="0" fontId="7" fillId="11" borderId="157" xfId="49" applyFont="1" applyFill="1" applyBorder="1" applyAlignment="1">
      <alignment horizontal="left" vertical="center"/>
      <protection/>
    </xf>
    <xf numFmtId="0" fontId="11" fillId="0" borderId="98"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11" fillId="0" borderId="158" xfId="0" applyFont="1" applyBorder="1" applyAlignment="1">
      <alignment horizontal="center" vertical="center" wrapText="1" shrinkToFit="1"/>
    </xf>
    <xf numFmtId="0" fontId="11" fillId="0" borderId="99"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0" xfId="0" applyFont="1" applyAlignment="1">
      <alignment horizontal="left" vertical="center" wrapText="1"/>
    </xf>
    <xf numFmtId="0" fontId="12" fillId="19" borderId="35" xfId="0" applyFont="1" applyFill="1" applyBorder="1" applyAlignment="1">
      <alignment horizontal="left" vertical="center"/>
    </xf>
    <xf numFmtId="0" fontId="12" fillId="19" borderId="41" xfId="0" applyFont="1" applyFill="1" applyBorder="1" applyAlignment="1">
      <alignment horizontal="left" vertical="center"/>
    </xf>
    <xf numFmtId="0" fontId="23" fillId="0" borderId="42" xfId="0" applyFont="1" applyFill="1" applyBorder="1" applyAlignment="1">
      <alignment horizontal="left" vertical="center"/>
    </xf>
    <xf numFmtId="0" fontId="23" fillId="0" borderId="41" xfId="0" applyFont="1" applyFill="1" applyBorder="1" applyAlignment="1">
      <alignment horizontal="left" vertical="center"/>
    </xf>
    <xf numFmtId="0" fontId="12" fillId="19" borderId="42" xfId="0" applyFont="1" applyFill="1" applyBorder="1" applyAlignment="1">
      <alignment horizontal="left" vertical="center"/>
    </xf>
    <xf numFmtId="0" fontId="11" fillId="0" borderId="98"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62" xfId="0" applyFont="1" applyBorder="1" applyAlignment="1">
      <alignment horizontal="center" vertical="center" wrapText="1"/>
    </xf>
    <xf numFmtId="0" fontId="12" fillId="19" borderId="10" xfId="0" applyFont="1" applyFill="1" applyBorder="1" applyAlignment="1">
      <alignment horizontal="left" vertical="center"/>
    </xf>
    <xf numFmtId="0" fontId="12" fillId="19" borderId="27" xfId="0" applyFont="1" applyFill="1" applyBorder="1" applyAlignment="1">
      <alignment horizontal="left" vertical="center"/>
    </xf>
    <xf numFmtId="0" fontId="11" fillId="0" borderId="99" xfId="0" applyFont="1" applyBorder="1" applyAlignment="1">
      <alignment horizontal="center" vertical="center"/>
    </xf>
    <xf numFmtId="0" fontId="11" fillId="0" borderId="148" xfId="0" applyFont="1" applyBorder="1" applyAlignment="1">
      <alignment horizontal="center" vertical="center"/>
    </xf>
    <xf numFmtId="0" fontId="11" fillId="0" borderId="0" xfId="0" applyFont="1" applyBorder="1" applyAlignment="1">
      <alignment horizontal="center" vertical="center"/>
    </xf>
    <xf numFmtId="0" fontId="11" fillId="0" borderId="78" xfId="0" applyFont="1" applyBorder="1" applyAlignment="1">
      <alignment horizontal="center" vertical="center"/>
    </xf>
    <xf numFmtId="0" fontId="11" fillId="0" borderId="152" xfId="0" applyFont="1" applyBorder="1" applyAlignment="1">
      <alignment horizontal="center" vertical="center"/>
    </xf>
    <xf numFmtId="0" fontId="11" fillId="0" borderId="73" xfId="0" applyFont="1" applyBorder="1" applyAlignment="1">
      <alignment horizontal="center" vertical="center"/>
    </xf>
    <xf numFmtId="0" fontId="11" fillId="0" borderId="60"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1" fillId="0" borderId="0" xfId="0" applyFont="1" applyAlignment="1">
      <alignment horizontal="left" vertical="center" wrapText="1"/>
    </xf>
    <xf numFmtId="0" fontId="12" fillId="0" borderId="60"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1" fillId="0" borderId="29" xfId="0" applyFont="1" applyBorder="1" applyAlignment="1">
      <alignment horizontal="center" vertical="center"/>
    </xf>
    <xf numFmtId="0" fontId="11" fillId="0" borderId="27" xfId="0" applyFont="1" applyBorder="1" applyAlignment="1">
      <alignment horizontal="center" vertical="center"/>
    </xf>
    <xf numFmtId="0" fontId="11" fillId="0" borderId="76" xfId="0" applyFont="1" applyBorder="1" applyAlignment="1">
      <alignment horizontal="center" vertical="center"/>
    </xf>
    <xf numFmtId="0" fontId="11" fillId="0" borderId="10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91" xfId="0" applyFont="1" applyBorder="1" applyAlignment="1">
      <alignment horizontal="center" vertical="center" wrapText="1" shrinkToFit="1"/>
    </xf>
    <xf numFmtId="0" fontId="11" fillId="0" borderId="159" xfId="0" applyFont="1" applyBorder="1" applyAlignment="1">
      <alignment horizontal="center" vertical="center" wrapText="1" shrinkToFit="1"/>
    </xf>
    <xf numFmtId="0" fontId="11" fillId="0" borderId="98"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63" xfId="0" applyFont="1" applyBorder="1" applyAlignment="1">
      <alignment horizontal="left" wrapText="1" shrinkToFit="1"/>
    </xf>
    <xf numFmtId="0" fontId="11" fillId="0" borderId="81" xfId="0" applyFont="1" applyBorder="1" applyAlignment="1">
      <alignment horizontal="left" wrapText="1" shrinkToFit="1"/>
    </xf>
    <xf numFmtId="0" fontId="11" fillId="0" borderId="160" xfId="0" applyFont="1" applyFill="1" applyBorder="1" applyAlignment="1">
      <alignment horizontal="left" wrapText="1"/>
    </xf>
    <xf numFmtId="0" fontId="11" fillId="0" borderId="161" xfId="0" applyFont="1" applyFill="1" applyBorder="1" applyAlignment="1">
      <alignment horizontal="left" wrapText="1"/>
    </xf>
    <xf numFmtId="0" fontId="11" fillId="0" borderId="60"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98"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5" fillId="0" borderId="0" xfId="50" applyFont="1" applyFill="1" applyAlignment="1" applyProtection="1">
      <alignment horizontal="left" vertical="center" wrapText="1"/>
      <protection locked="0"/>
    </xf>
    <xf numFmtId="0" fontId="11" fillId="0" borderId="59"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2" fillId="0" borderId="60"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5" fillId="0" borderId="13" xfId="50" applyFont="1" applyBorder="1" applyAlignment="1">
      <alignment horizontal="center" vertical="center" wrapText="1"/>
      <protection/>
    </xf>
    <xf numFmtId="0" fontId="5" fillId="0" borderId="24" xfId="50" applyFont="1" applyBorder="1" applyAlignment="1">
      <alignment horizontal="center" vertical="center" wrapText="1"/>
      <protection/>
    </xf>
    <xf numFmtId="0" fontId="5" fillId="0" borderId="16" xfId="50" applyFont="1" applyBorder="1" applyAlignment="1">
      <alignment horizontal="center" vertical="center" wrapText="1"/>
      <protection/>
    </xf>
    <xf numFmtId="0" fontId="5" fillId="0" borderId="63" xfId="50" applyFont="1" applyFill="1" applyBorder="1" applyAlignment="1" applyProtection="1">
      <alignment horizontal="center" vertical="center" wrapText="1" shrinkToFit="1"/>
      <protection locked="0"/>
    </xf>
    <xf numFmtId="0" fontId="5" fillId="0" borderId="146" xfId="50" applyFont="1" applyFill="1" applyBorder="1" applyAlignment="1" applyProtection="1">
      <alignment horizontal="center" vertical="center" wrapText="1" shrinkToFit="1"/>
      <protection locked="0"/>
    </xf>
    <xf numFmtId="0" fontId="5" fillId="0" borderId="95" xfId="50" applyFont="1" applyFill="1" applyBorder="1" applyAlignment="1" applyProtection="1">
      <alignment horizontal="center" vertical="center" wrapText="1" shrinkToFit="1"/>
      <protection locked="0"/>
    </xf>
    <xf numFmtId="0" fontId="5" fillId="0" borderId="60" xfId="47" applyFont="1" applyFill="1" applyBorder="1" applyAlignment="1" applyProtection="1">
      <alignment horizontal="center" vertical="center"/>
      <protection locked="0"/>
    </xf>
    <xf numFmtId="0" fontId="5" fillId="0" borderId="52" xfId="47" applyFont="1" applyFill="1" applyBorder="1" applyAlignment="1" applyProtection="1">
      <alignment horizontal="center" vertical="center"/>
      <protection locked="0"/>
    </xf>
    <xf numFmtId="0" fontId="5" fillId="0" borderId="31" xfId="47" applyFont="1" applyFill="1" applyBorder="1" applyAlignment="1" applyProtection="1">
      <alignment horizontal="center" vertical="center"/>
      <protection locked="0"/>
    </xf>
    <xf numFmtId="0" fontId="11" fillId="0" borderId="103" xfId="0" applyFont="1" applyBorder="1" applyAlignment="1">
      <alignment horizontal="center" vertical="center" wrapText="1" shrinkToFit="1"/>
    </xf>
    <xf numFmtId="0" fontId="5" fillId="0" borderId="0" xfId="0" applyFont="1" applyAlignment="1">
      <alignment horizontal="left" vertical="center" wrapText="1"/>
    </xf>
    <xf numFmtId="0" fontId="5" fillId="0" borderId="0" xfId="0" applyFont="1" applyAlignment="1">
      <alignment horizontal="left" vertical="center" wrapText="1"/>
    </xf>
    <xf numFmtId="49" fontId="53" fillId="0" borderId="68" xfId="0" applyNumberFormat="1" applyFont="1" applyBorder="1" applyAlignment="1">
      <alignment horizontal="left" vertical="center" wrapText="1"/>
    </xf>
    <xf numFmtId="49" fontId="53" fillId="0" borderId="10" xfId="0" applyNumberFormat="1" applyFont="1" applyBorder="1" applyAlignment="1">
      <alignment horizontal="left" vertical="center"/>
    </xf>
    <xf numFmtId="49" fontId="53" fillId="0" borderId="42" xfId="0" applyNumberFormat="1" applyFont="1" applyBorder="1" applyAlignment="1">
      <alignment horizontal="left" vertical="center"/>
    </xf>
    <xf numFmtId="0" fontId="53" fillId="0" borderId="35" xfId="0" applyFont="1" applyBorder="1" applyAlignment="1">
      <alignment horizontal="left" vertical="center"/>
    </xf>
    <xf numFmtId="0" fontId="54" fillId="19" borderId="42" xfId="0" applyFont="1" applyFill="1" applyBorder="1" applyAlignment="1">
      <alignment horizontal="left" vertical="center"/>
    </xf>
    <xf numFmtId="0" fontId="54" fillId="19" borderId="35" xfId="0" applyFont="1" applyFill="1" applyBorder="1" applyAlignment="1">
      <alignment horizontal="left" vertical="center"/>
    </xf>
    <xf numFmtId="0" fontId="54" fillId="19" borderId="145" xfId="0" applyFont="1" applyFill="1" applyBorder="1" applyAlignment="1">
      <alignment horizontal="left" vertical="center"/>
    </xf>
    <xf numFmtId="0" fontId="53" fillId="0" borderId="99" xfId="0" applyFont="1" applyBorder="1" applyAlignment="1">
      <alignment horizontal="center" vertical="center"/>
    </xf>
    <xf numFmtId="0" fontId="53" fillId="0" borderId="0" xfId="0" applyFont="1" applyBorder="1" applyAlignment="1">
      <alignment horizontal="center" vertical="center"/>
    </xf>
    <xf numFmtId="0" fontId="53" fillId="0" borderId="152" xfId="0" applyFont="1" applyBorder="1" applyAlignment="1">
      <alignment horizontal="center" vertical="center"/>
    </xf>
    <xf numFmtId="0" fontId="53" fillId="0" borderId="143" xfId="0" applyFont="1" applyBorder="1" applyAlignment="1">
      <alignment horizontal="left" vertical="center"/>
    </xf>
    <xf numFmtId="0" fontId="53" fillId="0" borderId="103" xfId="0" applyFont="1" applyBorder="1" applyAlignment="1">
      <alignment horizontal="center" vertical="center" wrapText="1" shrinkToFit="1"/>
    </xf>
    <xf numFmtId="0" fontId="53" fillId="0" borderId="14" xfId="0" applyFont="1" applyBorder="1" applyAlignment="1">
      <alignment horizontal="center" vertical="center" wrapText="1" shrinkToFit="1"/>
    </xf>
    <xf numFmtId="0" fontId="53" fillId="0" borderId="60" xfId="0" applyFont="1" applyBorder="1" applyAlignment="1">
      <alignment horizontal="center" vertical="center" wrapText="1" shrinkToFit="1"/>
    </xf>
    <xf numFmtId="0" fontId="53" fillId="0" borderId="26" xfId="0" applyFont="1" applyBorder="1" applyAlignment="1">
      <alignment horizontal="center" vertical="center" wrapText="1" shrinkToFit="1"/>
    </xf>
    <xf numFmtId="0" fontId="53" fillId="0" borderId="59" xfId="0" applyFont="1" applyBorder="1" applyAlignment="1">
      <alignment horizontal="center" vertical="center" wrapText="1" shrinkToFit="1"/>
    </xf>
    <xf numFmtId="0" fontId="53" fillId="0" borderId="22" xfId="0" applyFont="1" applyBorder="1" applyAlignment="1">
      <alignment horizontal="center" vertical="center" wrapText="1" shrinkToFit="1"/>
    </xf>
    <xf numFmtId="0" fontId="54" fillId="19" borderId="60" xfId="0" applyFont="1" applyFill="1" applyBorder="1" applyAlignment="1">
      <alignment horizontal="center" vertical="center" wrapText="1" shrinkToFit="1"/>
    </xf>
    <xf numFmtId="0" fontId="54" fillId="19" borderId="26" xfId="0" applyFont="1" applyFill="1" applyBorder="1" applyAlignment="1">
      <alignment horizontal="center" vertical="center" wrapText="1" shrinkToFit="1"/>
    </xf>
    <xf numFmtId="0" fontId="54" fillId="19" borderId="0" xfId="0" applyFont="1" applyFill="1" applyBorder="1" applyAlignment="1">
      <alignment horizontal="left" vertical="center"/>
    </xf>
    <xf numFmtId="0" fontId="53" fillId="0" borderId="162" xfId="0" applyFont="1" applyFill="1" applyBorder="1" applyAlignment="1">
      <alignment horizontal="left" wrapText="1"/>
    </xf>
    <xf numFmtId="0" fontId="53" fillId="0" borderId="163" xfId="0" applyFont="1" applyFill="1" applyBorder="1" applyAlignment="1">
      <alignment horizontal="left" wrapText="1"/>
    </xf>
    <xf numFmtId="0" fontId="53" fillId="0" borderId="164" xfId="0" applyFont="1" applyFill="1" applyBorder="1" applyAlignment="1">
      <alignment horizontal="center" vertical="center" wrapText="1"/>
    </xf>
    <xf numFmtId="0" fontId="53" fillId="0" borderId="141" xfId="0" applyFont="1" applyFill="1" applyBorder="1" applyAlignment="1">
      <alignment horizontal="center" vertical="center" wrapText="1"/>
    </xf>
    <xf numFmtId="0" fontId="53" fillId="0" borderId="165" xfId="0" applyFont="1" applyFill="1" applyBorder="1" applyAlignment="1">
      <alignment horizontal="center" vertical="center" wrapText="1"/>
    </xf>
    <xf numFmtId="0" fontId="53" fillId="0" borderId="160" xfId="0" applyFont="1" applyFill="1" applyBorder="1" applyAlignment="1">
      <alignment horizontal="left" wrapText="1"/>
    </xf>
    <xf numFmtId="0" fontId="53" fillId="0" borderId="161" xfId="0" applyFont="1" applyFill="1" applyBorder="1" applyAlignment="1">
      <alignment horizontal="left" wrapText="1"/>
    </xf>
    <xf numFmtId="0" fontId="54" fillId="19" borderId="97" xfId="0" applyFont="1" applyFill="1" applyBorder="1" applyAlignment="1">
      <alignment horizontal="left" vertical="center"/>
    </xf>
    <xf numFmtId="0" fontId="5" fillId="0" borderId="14" xfId="47" applyFont="1" applyBorder="1" applyAlignment="1" applyProtection="1">
      <alignment horizontal="center" vertical="center" wrapText="1"/>
      <protection/>
    </xf>
    <xf numFmtId="0" fontId="5" fillId="0" borderId="12" xfId="47" applyFont="1" applyBorder="1" applyAlignment="1" applyProtection="1">
      <alignment horizontal="center" vertical="center" wrapText="1"/>
      <protection/>
    </xf>
    <xf numFmtId="0" fontId="5" fillId="0" borderId="13" xfId="47" applyFont="1" applyBorder="1" applyAlignment="1" applyProtection="1">
      <alignment horizontal="center" vertical="center"/>
      <protection/>
    </xf>
    <xf numFmtId="0" fontId="5" fillId="0" borderId="16" xfId="47" applyFont="1" applyBorder="1" applyAlignment="1" applyProtection="1">
      <alignment horizontal="center" vertical="center"/>
      <protection/>
    </xf>
    <xf numFmtId="0" fontId="5" fillId="0" borderId="0" xfId="47" applyFont="1" applyBorder="1" applyAlignment="1" applyProtection="1">
      <alignment horizontal="left" wrapText="1"/>
      <protection/>
    </xf>
    <xf numFmtId="0" fontId="5" fillId="0" borderId="0" xfId="47" applyFont="1" applyBorder="1" applyAlignment="1" applyProtection="1">
      <alignment horizontal="left" wrapText="1"/>
      <protection/>
    </xf>
    <xf numFmtId="0" fontId="5" fillId="0" borderId="14" xfId="47" applyFont="1" applyBorder="1" applyAlignment="1" applyProtection="1">
      <alignment horizontal="center" vertical="center"/>
      <protection/>
    </xf>
    <xf numFmtId="0" fontId="5" fillId="0" borderId="29" xfId="47" applyFont="1" applyBorder="1" applyAlignment="1" applyProtection="1">
      <alignment horizontal="center" vertical="center"/>
      <protection/>
    </xf>
    <xf numFmtId="0" fontId="5" fillId="19" borderId="42" xfId="47" applyFont="1" applyFill="1" applyBorder="1" applyAlignment="1" applyProtection="1">
      <alignment horizontal="left" vertical="center"/>
      <protection/>
    </xf>
    <xf numFmtId="0" fontId="5" fillId="19" borderId="68" xfId="47" applyFont="1" applyFill="1" applyBorder="1" applyAlignment="1" applyProtection="1">
      <alignment horizontal="left" vertical="center"/>
      <protection/>
    </xf>
    <xf numFmtId="0" fontId="5" fillId="19" borderId="77" xfId="47" applyFont="1" applyFill="1" applyBorder="1" applyAlignment="1" applyProtection="1">
      <alignment horizontal="left" vertical="center"/>
      <protection/>
    </xf>
    <xf numFmtId="0" fontId="5" fillId="19" borderId="75" xfId="47" applyFont="1" applyFill="1" applyBorder="1" applyAlignment="1" applyProtection="1">
      <alignment horizontal="left" vertical="center"/>
      <protection/>
    </xf>
    <xf numFmtId="0" fontId="11" fillId="0" borderId="0" xfId="0" applyFont="1" applyFill="1" applyAlignment="1" applyProtection="1">
      <alignment horizontal="left" vertical="center" wrapText="1"/>
      <protection/>
    </xf>
    <xf numFmtId="0" fontId="46" fillId="0" borderId="0" xfId="0" applyFont="1" applyFill="1" applyAlignment="1" applyProtection="1">
      <alignment horizontal="left" vertical="center" wrapText="1"/>
      <protection/>
    </xf>
    <xf numFmtId="0" fontId="5" fillId="19" borderId="22" xfId="47" applyFont="1" applyFill="1" applyBorder="1" applyAlignment="1" applyProtection="1">
      <alignment horizontal="left" vertical="center" wrapText="1"/>
      <protection/>
    </xf>
    <xf numFmtId="0" fontId="5" fillId="0" borderId="20" xfId="47" applyFont="1" applyBorder="1" applyAlignment="1" applyProtection="1">
      <alignment horizontal="center" vertical="center"/>
      <protection/>
    </xf>
    <xf numFmtId="0" fontId="5" fillId="0" borderId="90" xfId="47" applyFont="1" applyBorder="1" applyAlignment="1" applyProtection="1">
      <alignment horizontal="center" vertical="center"/>
      <protection/>
    </xf>
    <xf numFmtId="0" fontId="5" fillId="0" borderId="22" xfId="47" applyFont="1" applyBorder="1" applyAlignment="1" applyProtection="1">
      <alignment horizontal="center" vertical="center"/>
      <protection/>
    </xf>
    <xf numFmtId="0" fontId="11" fillId="0" borderId="0" xfId="0" applyFont="1" applyAlignment="1" applyProtection="1">
      <alignment horizontal="left" vertical="center" wrapText="1"/>
      <protection/>
    </xf>
    <xf numFmtId="0" fontId="46" fillId="0" borderId="0" xfId="0" applyFont="1" applyAlignment="1" applyProtection="1">
      <alignment horizontal="left" vertical="center" wrapText="1"/>
      <protection/>
    </xf>
    <xf numFmtId="0" fontId="5" fillId="0" borderId="0" xfId="47" applyFont="1" applyAlignment="1" applyProtection="1">
      <alignment horizontal="left" vertical="center" wrapText="1"/>
      <protection/>
    </xf>
    <xf numFmtId="0" fontId="5" fillId="0" borderId="98" xfId="47" applyFont="1" applyBorder="1" applyAlignment="1" applyProtection="1">
      <alignment horizontal="center" vertical="center" wrapText="1"/>
      <protection/>
    </xf>
    <xf numFmtId="0" fontId="5" fillId="0" borderId="62" xfId="47" applyFont="1" applyBorder="1" applyAlignment="1" applyProtection="1">
      <alignment horizontal="center" vertical="center" wrapText="1"/>
      <protection/>
    </xf>
    <xf numFmtId="0" fontId="5" fillId="0" borderId="59" xfId="47" applyFont="1" applyBorder="1" applyAlignment="1" applyProtection="1">
      <alignment horizontal="center" vertical="center" wrapText="1"/>
      <protection/>
    </xf>
    <xf numFmtId="0" fontId="5" fillId="0" borderId="30" xfId="47" applyFont="1" applyBorder="1" applyAlignment="1" applyProtection="1">
      <alignment horizontal="center" vertical="center" wrapText="1"/>
      <protection/>
    </xf>
    <xf numFmtId="0" fontId="5" fillId="19" borderId="13" xfId="47" applyFont="1" applyFill="1" applyBorder="1" applyAlignment="1" applyProtection="1">
      <alignment horizontal="center" vertical="center" wrapText="1"/>
      <protection/>
    </xf>
    <xf numFmtId="0" fontId="5" fillId="19" borderId="29" xfId="47" applyFont="1" applyFill="1" applyBorder="1" applyAlignment="1" applyProtection="1">
      <alignment horizontal="center" vertical="center" wrapText="1"/>
      <protection/>
    </xf>
    <xf numFmtId="0" fontId="5" fillId="19" borderId="24" xfId="47" applyFont="1" applyFill="1" applyBorder="1" applyAlignment="1" applyProtection="1">
      <alignment horizontal="center" vertical="center" wrapText="1"/>
      <protection/>
    </xf>
    <xf numFmtId="0" fontId="5" fillId="19" borderId="27" xfId="47" applyFont="1" applyFill="1" applyBorder="1" applyAlignment="1" applyProtection="1">
      <alignment horizontal="center" vertical="center" wrapText="1"/>
      <protection/>
    </xf>
    <xf numFmtId="0" fontId="7" fillId="0" borderId="98" xfId="47" applyFont="1" applyFill="1" applyBorder="1" applyAlignment="1" applyProtection="1">
      <alignment horizontal="center" vertical="center" wrapText="1"/>
      <protection/>
    </xf>
    <xf numFmtId="0" fontId="7" fillId="0" borderId="59" xfId="47" applyFont="1" applyFill="1" applyBorder="1" applyAlignment="1" applyProtection="1">
      <alignment horizontal="center" vertical="center" wrapText="1"/>
      <protection/>
    </xf>
    <xf numFmtId="0" fontId="7" fillId="0" borderId="60" xfId="47" applyFont="1" applyFill="1" applyBorder="1" applyAlignment="1" applyProtection="1">
      <alignment horizontal="center" vertical="center" wrapText="1"/>
      <protection/>
    </xf>
    <xf numFmtId="0" fontId="5" fillId="0" borderId="102" xfId="47" applyFont="1" applyBorder="1" applyAlignment="1" applyProtection="1">
      <alignment horizontal="center" vertical="center"/>
      <protection/>
    </xf>
    <xf numFmtId="0" fontId="5" fillId="0" borderId="99" xfId="47" applyFont="1" applyBorder="1" applyAlignment="1" applyProtection="1">
      <alignment horizontal="center" vertical="center"/>
      <protection/>
    </xf>
    <xf numFmtId="0" fontId="5" fillId="0" borderId="148" xfId="47" applyFont="1" applyBorder="1" applyAlignment="1" applyProtection="1">
      <alignment horizontal="center" vertical="center"/>
      <protection/>
    </xf>
    <xf numFmtId="0" fontId="5" fillId="0" borderId="84" xfId="47" applyFont="1" applyBorder="1" applyAlignment="1" applyProtection="1">
      <alignment horizontal="center" vertical="center"/>
      <protection/>
    </xf>
    <xf numFmtId="0" fontId="5" fillId="0" borderId="0" xfId="47" applyFont="1" applyBorder="1" applyAlignment="1" applyProtection="1">
      <alignment horizontal="center" vertical="center"/>
      <protection/>
    </xf>
    <xf numFmtId="0" fontId="5" fillId="0" borderId="78" xfId="47" applyFont="1" applyBorder="1" applyAlignment="1" applyProtection="1">
      <alignment horizontal="center" vertical="center"/>
      <protection/>
    </xf>
    <xf numFmtId="0" fontId="5" fillId="0" borderId="115" xfId="47" applyFont="1" applyBorder="1" applyAlignment="1" applyProtection="1">
      <alignment horizontal="center" vertical="center"/>
      <protection/>
    </xf>
    <xf numFmtId="0" fontId="5" fillId="0" borderId="152" xfId="47" applyFont="1" applyBorder="1" applyAlignment="1" applyProtection="1">
      <alignment horizontal="center" vertical="center"/>
      <protection/>
    </xf>
    <xf numFmtId="0" fontId="5" fillId="0" borderId="73" xfId="47" applyFont="1" applyBorder="1" applyAlignment="1" applyProtection="1">
      <alignment horizontal="center" vertical="center"/>
      <protection/>
    </xf>
    <xf numFmtId="0" fontId="5" fillId="0" borderId="166" xfId="47" applyFont="1" applyBorder="1" applyAlignment="1" applyProtection="1">
      <alignment horizontal="center" vertical="center" wrapText="1"/>
      <protection/>
    </xf>
    <xf numFmtId="0" fontId="5" fillId="0" borderId="167" xfId="47" applyFont="1" applyBorder="1" applyAlignment="1" applyProtection="1">
      <alignment horizontal="center" vertical="center" wrapText="1"/>
      <protection/>
    </xf>
    <xf numFmtId="0" fontId="5" fillId="0" borderId="94" xfId="47" applyFont="1" applyBorder="1" applyAlignment="1" applyProtection="1">
      <alignment horizontal="center" vertical="center" wrapText="1"/>
      <protection/>
    </xf>
    <xf numFmtId="0" fontId="5" fillId="0" borderId="102" xfId="47" applyFont="1" applyFill="1" applyBorder="1" applyAlignment="1" applyProtection="1">
      <alignment horizontal="center" vertical="center" wrapText="1"/>
      <protection/>
    </xf>
    <xf numFmtId="0" fontId="5" fillId="0" borderId="148" xfId="47" applyFont="1" applyFill="1" applyBorder="1" applyAlignment="1" applyProtection="1">
      <alignment horizontal="center" vertical="center" wrapText="1"/>
      <protection/>
    </xf>
    <xf numFmtId="0" fontId="5" fillId="0" borderId="58" xfId="47" applyFont="1" applyFill="1" applyBorder="1" applyAlignment="1" applyProtection="1">
      <alignment horizontal="center" vertical="center" wrapText="1"/>
      <protection/>
    </xf>
    <xf numFmtId="0" fontId="5" fillId="0" borderId="39" xfId="47" applyFont="1" applyFill="1" applyBorder="1" applyAlignment="1" applyProtection="1">
      <alignment horizontal="center" vertical="center" wrapText="1"/>
      <protection/>
    </xf>
    <xf numFmtId="0" fontId="5" fillId="0" borderId="85" xfId="47" applyFont="1" applyFill="1" applyBorder="1" applyAlignment="1" applyProtection="1">
      <alignment horizontal="center" vertical="center" wrapText="1"/>
      <protection/>
    </xf>
    <xf numFmtId="0" fontId="5" fillId="0" borderId="68" xfId="47" applyFont="1" applyFill="1" applyBorder="1" applyAlignment="1" applyProtection="1">
      <alignment horizontal="center" vertical="center" wrapText="1"/>
      <protection/>
    </xf>
    <xf numFmtId="0" fontId="5" fillId="0" borderId="42" xfId="47" applyFont="1" applyFill="1" applyBorder="1" applyAlignment="1" applyProtection="1">
      <alignment horizontal="center" vertical="center" wrapText="1"/>
      <protection/>
    </xf>
    <xf numFmtId="0" fontId="5" fillId="0" borderId="41" xfId="47" applyFont="1" applyFill="1" applyBorder="1" applyAlignment="1" applyProtection="1">
      <alignment horizontal="center" vertical="center" wrapText="1"/>
      <protection/>
    </xf>
    <xf numFmtId="0" fontId="11" fillId="0" borderId="0" xfId="0" applyFont="1" applyAlignment="1" applyProtection="1">
      <alignment horizontal="left" vertical="center" wrapText="1"/>
      <protection/>
    </xf>
    <xf numFmtId="0" fontId="11" fillId="0" borderId="10" xfId="47" applyFont="1" applyFill="1" applyBorder="1" applyAlignment="1" applyProtection="1">
      <alignment horizontal="left" vertical="center"/>
      <protection/>
    </xf>
    <xf numFmtId="0" fontId="11" fillId="0" borderId="27" xfId="47" applyFont="1" applyFill="1" applyBorder="1" applyAlignment="1" applyProtection="1">
      <alignment horizontal="left" vertical="center"/>
      <protection/>
    </xf>
    <xf numFmtId="0" fontId="5" fillId="0" borderId="42" xfId="47" applyFont="1" applyFill="1" applyBorder="1" applyAlignment="1" applyProtection="1">
      <alignment horizontal="left" vertical="center"/>
      <protection/>
    </xf>
    <xf numFmtId="0" fontId="5" fillId="0" borderId="41" xfId="47" applyFont="1" applyFill="1" applyBorder="1" applyAlignment="1" applyProtection="1">
      <alignment horizontal="left" vertical="center"/>
      <protection/>
    </xf>
    <xf numFmtId="0" fontId="5" fillId="0" borderId="42" xfId="47" applyFont="1" applyBorder="1" applyAlignment="1" applyProtection="1">
      <alignment horizontal="left" vertical="center" wrapText="1"/>
      <protection/>
    </xf>
    <xf numFmtId="0" fontId="5" fillId="0" borderId="41" xfId="47" applyFont="1" applyBorder="1" applyAlignment="1" applyProtection="1">
      <alignment horizontal="left" vertical="center" wrapText="1"/>
      <protection/>
    </xf>
    <xf numFmtId="0" fontId="5" fillId="0" borderId="101" xfId="47" applyFont="1" applyBorder="1" applyAlignment="1" applyProtection="1">
      <alignment horizontal="center" vertical="center" wrapText="1"/>
      <protection/>
    </xf>
    <xf numFmtId="0" fontId="5" fillId="0" borderId="23" xfId="47" applyFont="1" applyBorder="1" applyAlignment="1" applyProtection="1">
      <alignment horizontal="center" vertical="center" wrapText="1"/>
      <protection/>
    </xf>
    <xf numFmtId="0" fontId="7" fillId="0" borderId="99" xfId="47" applyFont="1" applyFill="1" applyBorder="1" applyAlignment="1" applyProtection="1">
      <alignment horizontal="center" vertical="center" wrapText="1"/>
      <protection/>
    </xf>
    <xf numFmtId="0" fontId="7" fillId="0" borderId="0" xfId="47" applyFont="1" applyFill="1" applyBorder="1" applyAlignment="1" applyProtection="1">
      <alignment horizontal="center" vertical="center" wrapText="1"/>
      <protection/>
    </xf>
    <xf numFmtId="0" fontId="7" fillId="0" borderId="152" xfId="47" applyFont="1" applyFill="1" applyBorder="1" applyAlignment="1" applyProtection="1">
      <alignment horizontal="center" vertical="center" wrapText="1"/>
      <protection/>
    </xf>
    <xf numFmtId="0" fontId="7" fillId="0" borderId="25" xfId="47" applyFont="1" applyBorder="1" applyAlignment="1" applyProtection="1">
      <alignment horizontal="center" vertical="center" wrapText="1"/>
      <protection/>
    </xf>
    <xf numFmtId="0" fontId="7" fillId="0" borderId="11" xfId="47" applyFont="1" applyBorder="1" applyAlignment="1" applyProtection="1">
      <alignment horizontal="center" vertical="center" wrapText="1"/>
      <protection/>
    </xf>
    <xf numFmtId="0" fontId="7" fillId="0" borderId="57" xfId="47" applyFont="1" applyBorder="1" applyAlignment="1" applyProtection="1">
      <alignment horizontal="center" vertical="center" wrapText="1"/>
      <protection/>
    </xf>
    <xf numFmtId="0" fontId="5" fillId="0" borderId="24" xfId="47" applyFont="1" applyBorder="1" applyAlignment="1" applyProtection="1">
      <alignment horizontal="center" vertical="center" wrapText="1"/>
      <protection/>
    </xf>
    <xf numFmtId="0" fontId="11" fillId="0" borderId="22" xfId="47" applyFont="1" applyFill="1" applyBorder="1" applyAlignment="1" applyProtection="1">
      <alignment horizontal="left" vertical="center"/>
      <protection/>
    </xf>
    <xf numFmtId="0" fontId="11" fillId="0" borderId="26" xfId="47" applyFont="1" applyFill="1" applyBorder="1" applyAlignment="1" applyProtection="1">
      <alignment horizontal="left" vertical="center"/>
      <protection/>
    </xf>
    <xf numFmtId="0" fontId="5" fillId="0" borderId="35" xfId="47" applyFont="1" applyBorder="1" applyAlignment="1" applyProtection="1">
      <alignment horizontal="left" vertical="center" wrapText="1"/>
      <protection/>
    </xf>
    <xf numFmtId="0" fontId="7" fillId="0" borderId="18" xfId="47" applyFont="1" applyBorder="1" applyAlignment="1" applyProtection="1">
      <alignment horizontal="center" vertical="center"/>
      <protection/>
    </xf>
    <xf numFmtId="0" fontId="7" fillId="0" borderId="19" xfId="47" applyFont="1" applyBorder="1" applyAlignment="1" applyProtection="1">
      <alignment horizontal="center" vertical="center"/>
      <protection/>
    </xf>
    <xf numFmtId="0" fontId="7" fillId="0" borderId="21" xfId="47" applyFont="1" applyBorder="1" applyAlignment="1" applyProtection="1">
      <alignment horizontal="center" vertical="center"/>
      <protection/>
    </xf>
    <xf numFmtId="0" fontId="5" fillId="0" borderId="139" xfId="47" applyFont="1" applyFill="1" applyBorder="1" applyAlignment="1" applyProtection="1">
      <alignment horizontal="center" vertical="center"/>
      <protection/>
    </xf>
    <xf numFmtId="0" fontId="5" fillId="0" borderId="97" xfId="47" applyFont="1" applyFill="1" applyBorder="1" applyAlignment="1" applyProtection="1">
      <alignment horizontal="center" vertical="center"/>
      <protection/>
    </xf>
    <xf numFmtId="0" fontId="5" fillId="0" borderId="51" xfId="47" applyFont="1" applyFill="1" applyBorder="1" applyAlignment="1" applyProtection="1">
      <alignment horizontal="center" vertical="center"/>
      <protection/>
    </xf>
    <xf numFmtId="0" fontId="7" fillId="0" borderId="152" xfId="47" applyFont="1" applyBorder="1" applyAlignment="1" applyProtection="1">
      <alignment horizontal="center" vertical="center"/>
      <protection/>
    </xf>
    <xf numFmtId="0" fontId="19" fillId="0" borderId="0" xfId="47" applyFont="1" applyBorder="1" applyAlignment="1" applyProtection="1">
      <alignment horizontal="left" vertical="center" wrapText="1"/>
      <protection locked="0"/>
    </xf>
    <xf numFmtId="0" fontId="5" fillId="0" borderId="139" xfId="47" applyFont="1" applyFill="1" applyBorder="1" applyAlignment="1" applyProtection="1">
      <alignment horizontal="center" vertical="center" wrapText="1"/>
      <protection/>
    </xf>
    <xf numFmtId="0" fontId="5" fillId="0" borderId="97" xfId="47" applyFont="1" applyFill="1" applyBorder="1" applyAlignment="1" applyProtection="1">
      <alignment horizontal="center" vertical="center" wrapText="1"/>
      <protection/>
    </xf>
    <xf numFmtId="0" fontId="5" fillId="0" borderId="51" xfId="47" applyFont="1" applyFill="1" applyBorder="1" applyAlignment="1" applyProtection="1">
      <alignment horizontal="center" vertical="center" wrapText="1"/>
      <protection/>
    </xf>
    <xf numFmtId="0" fontId="5" fillId="0" borderId="90" xfId="47" applyFont="1" applyBorder="1" applyAlignment="1" applyProtection="1">
      <alignment horizontal="center" vertical="center" wrapText="1"/>
      <protection/>
    </xf>
    <xf numFmtId="0" fontId="5" fillId="0" borderId="22" xfId="47" applyFont="1" applyBorder="1" applyAlignment="1" applyProtection="1">
      <alignment horizontal="center" vertical="center" wrapText="1"/>
      <protection/>
    </xf>
    <xf numFmtId="0" fontId="11" fillId="0" borderId="42" xfId="47" applyFont="1" applyFill="1" applyBorder="1" applyAlignment="1" applyProtection="1">
      <alignment horizontal="left" vertical="center"/>
      <protection/>
    </xf>
    <xf numFmtId="0" fontId="11" fillId="0" borderId="41" xfId="47" applyFont="1" applyFill="1" applyBorder="1" applyAlignment="1" applyProtection="1">
      <alignment horizontal="left" vertical="center"/>
      <protection/>
    </xf>
    <xf numFmtId="0" fontId="5" fillId="0" borderId="135" xfId="47" applyFont="1" applyBorder="1" applyAlignment="1" applyProtection="1">
      <alignment horizontal="left" vertical="center" wrapText="1"/>
      <protection/>
    </xf>
    <xf numFmtId="0" fontId="5" fillId="0" borderId="24" xfId="47" applyFont="1" applyBorder="1" applyAlignment="1" applyProtection="1">
      <alignment horizontal="left" vertical="center" wrapText="1"/>
      <protection/>
    </xf>
    <xf numFmtId="0" fontId="5" fillId="0" borderId="10" xfId="47" applyFont="1" applyBorder="1" applyAlignment="1" applyProtection="1">
      <alignment horizontal="left" vertical="center" wrapText="1"/>
      <protection/>
    </xf>
    <xf numFmtId="0" fontId="5" fillId="0" borderId="27" xfId="47" applyFont="1" applyBorder="1" applyAlignment="1" applyProtection="1">
      <alignment horizontal="left" vertical="center" wrapText="1"/>
      <protection/>
    </xf>
    <xf numFmtId="0" fontId="5" fillId="0" borderId="43" xfId="47" applyFont="1" applyBorder="1" applyAlignment="1" applyProtection="1">
      <alignment horizontal="left" vertical="center" wrapText="1"/>
      <protection/>
    </xf>
    <xf numFmtId="0" fontId="5" fillId="0" borderId="20" xfId="47" applyFont="1" applyBorder="1" applyAlignment="1" applyProtection="1">
      <alignment horizontal="left" vertical="center" wrapText="1"/>
      <protection/>
    </xf>
    <xf numFmtId="0" fontId="5" fillId="0" borderId="28" xfId="47" applyFont="1" applyBorder="1" applyAlignment="1" applyProtection="1">
      <alignment horizontal="left" vertical="center" wrapText="1"/>
      <protection/>
    </xf>
    <xf numFmtId="0" fontId="5" fillId="24" borderId="85" xfId="47" applyFont="1" applyFill="1" applyBorder="1" applyAlignment="1" applyProtection="1">
      <alignment horizontal="left" vertical="center" wrapText="1"/>
      <protection locked="0"/>
    </xf>
    <xf numFmtId="0" fontId="5" fillId="24" borderId="41" xfId="47" applyFont="1" applyFill="1" applyBorder="1" applyAlignment="1" applyProtection="1">
      <alignment horizontal="left" vertical="center" wrapText="1"/>
      <protection locked="0"/>
    </xf>
    <xf numFmtId="0" fontId="5" fillId="24" borderId="168" xfId="47" applyFont="1" applyFill="1" applyBorder="1" applyAlignment="1" applyProtection="1">
      <alignment horizontal="left" vertical="center" wrapText="1"/>
      <protection locked="0"/>
    </xf>
    <xf numFmtId="0" fontId="5" fillId="24" borderId="109" xfId="47" applyFont="1" applyFill="1" applyBorder="1" applyAlignment="1" applyProtection="1">
      <alignment horizontal="left" vertical="center" wrapText="1"/>
      <protection locked="0"/>
    </xf>
    <xf numFmtId="0" fontId="5" fillId="24" borderId="96" xfId="47" applyFont="1" applyFill="1" applyBorder="1" applyAlignment="1" applyProtection="1">
      <alignment horizontal="left" vertical="center" wrapText="1"/>
      <protection locked="0"/>
    </xf>
    <xf numFmtId="0" fontId="5" fillId="24" borderId="44" xfId="47" applyFont="1" applyFill="1" applyBorder="1" applyAlignment="1" applyProtection="1">
      <alignment horizontal="left" vertical="center" wrapText="1"/>
      <protection locked="0"/>
    </xf>
    <xf numFmtId="0" fontId="5" fillId="0" borderId="0" xfId="47" applyFont="1" applyAlignment="1" applyProtection="1">
      <alignment horizontal="left" vertical="center" wrapText="1"/>
      <protection locked="0"/>
    </xf>
    <xf numFmtId="0" fontId="5" fillId="0" borderId="166" xfId="47" applyFont="1" applyBorder="1" applyAlignment="1" applyProtection="1">
      <alignment horizontal="center" vertical="center"/>
      <protection locked="0"/>
    </xf>
    <xf numFmtId="0" fontId="5" fillId="0" borderId="167" xfId="47" applyFont="1" applyBorder="1" applyAlignment="1" applyProtection="1">
      <alignment horizontal="center" vertical="center"/>
      <protection locked="0"/>
    </xf>
    <xf numFmtId="0" fontId="5" fillId="0" borderId="94" xfId="47" applyFont="1" applyBorder="1" applyAlignment="1" applyProtection="1">
      <alignment horizontal="center" vertical="center"/>
      <protection locked="0"/>
    </xf>
    <xf numFmtId="0" fontId="21" fillId="0" borderId="102" xfId="47" applyFont="1" applyBorder="1" applyAlignment="1" applyProtection="1">
      <alignment horizontal="center" vertical="center"/>
      <protection locked="0"/>
    </xf>
    <xf numFmtId="0" fontId="21" fillId="0" borderId="63" xfId="47" applyFont="1" applyBorder="1" applyAlignment="1" applyProtection="1">
      <alignment horizontal="center" vertical="center"/>
      <protection locked="0"/>
    </xf>
    <xf numFmtId="0" fontId="21" fillId="0" borderId="84" xfId="47" applyFont="1" applyBorder="1" applyAlignment="1" applyProtection="1">
      <alignment horizontal="center" vertical="center"/>
      <protection locked="0"/>
    </xf>
    <xf numFmtId="0" fontId="21" fillId="0" borderId="146" xfId="47" applyFont="1" applyBorder="1" applyAlignment="1" applyProtection="1">
      <alignment horizontal="center" vertical="center"/>
      <protection locked="0"/>
    </xf>
    <xf numFmtId="0" fontId="21" fillId="0" borderId="115" xfId="47" applyFont="1" applyBorder="1" applyAlignment="1" applyProtection="1">
      <alignment horizontal="center" vertical="center"/>
      <protection locked="0"/>
    </xf>
    <xf numFmtId="0" fontId="21" fillId="0" borderId="95" xfId="47" applyFont="1" applyBorder="1" applyAlignment="1" applyProtection="1">
      <alignment horizontal="center" vertical="center"/>
      <protection locked="0"/>
    </xf>
    <xf numFmtId="0" fontId="5" fillId="0" borderId="90" xfId="47" applyFont="1" applyBorder="1" applyAlignment="1" applyProtection="1">
      <alignment horizontal="center" vertical="center" wrapText="1"/>
      <protection locked="0"/>
    </xf>
    <xf numFmtId="0" fontId="5" fillId="0" borderId="22" xfId="47" applyFont="1" applyBorder="1" applyAlignment="1" applyProtection="1">
      <alignment horizontal="center" vertical="center" wrapText="1"/>
      <protection locked="0"/>
    </xf>
    <xf numFmtId="0" fontId="5" fillId="24" borderId="85" xfId="47" applyFont="1" applyFill="1" applyBorder="1" applyAlignment="1" applyProtection="1">
      <alignment vertical="center" wrapText="1"/>
      <protection locked="0"/>
    </xf>
    <xf numFmtId="0" fontId="5" fillId="24" borderId="41" xfId="47" applyFont="1" applyFill="1" applyBorder="1" applyAlignment="1" applyProtection="1">
      <alignment vertical="center" wrapText="1"/>
      <protection locked="0"/>
    </xf>
    <xf numFmtId="0" fontId="5" fillId="0" borderId="91" xfId="47" applyFont="1" applyBorder="1" applyAlignment="1" applyProtection="1">
      <alignment horizontal="center" vertical="center"/>
      <protection locked="0"/>
    </xf>
    <xf numFmtId="0" fontId="5" fillId="0" borderId="97" xfId="47" applyFont="1" applyBorder="1" applyAlignment="1" applyProtection="1">
      <alignment horizontal="center" vertical="center"/>
      <protection locked="0"/>
    </xf>
    <xf numFmtId="0" fontId="5" fillId="0" borderId="103" xfId="47" applyFont="1" applyBorder="1" applyAlignment="1" applyProtection="1">
      <alignment horizontal="center" vertical="center"/>
      <protection locked="0"/>
    </xf>
    <xf numFmtId="0" fontId="9" fillId="0" borderId="77" xfId="47" applyFont="1" applyBorder="1" applyAlignment="1" applyProtection="1">
      <alignment horizontal="center" vertical="center" wrapText="1"/>
      <protection locked="0"/>
    </xf>
    <xf numFmtId="0" fontId="9" fillId="0" borderId="135" xfId="47" applyFont="1" applyBorder="1" applyAlignment="1" applyProtection="1">
      <alignment horizontal="center" vertical="center" wrapText="1"/>
      <protection locked="0"/>
    </xf>
    <xf numFmtId="0" fontId="9" fillId="0" borderId="75" xfId="47" applyFont="1" applyBorder="1" applyAlignment="1" applyProtection="1">
      <alignment horizontal="center" vertical="center" wrapText="1"/>
      <protection locked="0"/>
    </xf>
    <xf numFmtId="0" fontId="5" fillId="0" borderId="102" xfId="47" applyFont="1" applyBorder="1" applyAlignment="1" applyProtection="1">
      <alignment horizontal="center" vertical="center" wrapText="1"/>
      <protection locked="0"/>
    </xf>
    <xf numFmtId="0" fontId="5" fillId="0" borderId="148" xfId="47" applyFont="1" applyBorder="1" applyAlignment="1" applyProtection="1">
      <alignment horizontal="center" vertical="center" wrapText="1"/>
      <protection locked="0"/>
    </xf>
    <xf numFmtId="0" fontId="5" fillId="0" borderId="58" xfId="47" applyFont="1" applyBorder="1" applyAlignment="1" applyProtection="1">
      <alignment horizontal="center" vertical="center" wrapText="1"/>
      <protection locked="0"/>
    </xf>
    <xf numFmtId="0" fontId="5" fillId="0" borderId="39" xfId="47" applyFont="1" applyBorder="1" applyAlignment="1" applyProtection="1">
      <alignment horizontal="center" vertical="center" wrapText="1"/>
      <protection locked="0"/>
    </xf>
    <xf numFmtId="0" fontId="5" fillId="0" borderId="42" xfId="47" applyFont="1" applyBorder="1" applyAlignment="1" applyProtection="1">
      <alignment horizontal="center" vertical="center" wrapText="1"/>
      <protection locked="0"/>
    </xf>
    <xf numFmtId="0" fontId="5" fillId="0" borderId="35" xfId="47" applyFont="1" applyBorder="1" applyAlignment="1" applyProtection="1">
      <alignment horizontal="center" vertical="center" wrapText="1"/>
      <protection locked="0"/>
    </xf>
    <xf numFmtId="0" fontId="5" fillId="0" borderId="68" xfId="47" applyFont="1" applyBorder="1" applyAlignment="1" applyProtection="1">
      <alignment horizontal="center" vertical="center" wrapText="1"/>
      <protection locked="0"/>
    </xf>
    <xf numFmtId="0" fontId="5" fillId="0" borderId="20" xfId="47" applyFont="1" applyBorder="1" applyAlignment="1" applyProtection="1">
      <alignment horizontal="center" vertical="center"/>
      <protection locked="0"/>
    </xf>
    <xf numFmtId="0" fontId="5" fillId="0" borderId="22" xfId="47" applyFont="1" applyBorder="1" applyAlignment="1" applyProtection="1">
      <alignment horizontal="center" vertical="center"/>
      <protection locked="0"/>
    </xf>
    <xf numFmtId="2" fontId="5" fillId="0" borderId="20" xfId="47" applyNumberFormat="1" applyFont="1" applyBorder="1" applyAlignment="1" applyProtection="1">
      <alignment horizontal="center" vertical="center" wrapText="1"/>
      <protection locked="0"/>
    </xf>
    <xf numFmtId="2" fontId="5" fillId="0" borderId="22" xfId="47" applyNumberFormat="1" applyFont="1" applyBorder="1" applyAlignment="1" applyProtection="1">
      <alignment horizontal="center" vertical="center" wrapText="1"/>
      <protection locked="0"/>
    </xf>
    <xf numFmtId="0" fontId="5" fillId="0" borderId="78" xfId="47" applyFont="1" applyBorder="1" applyAlignment="1" applyProtection="1">
      <alignment horizontal="center" vertical="center" wrapText="1"/>
      <protection locked="0"/>
    </xf>
    <xf numFmtId="0" fontId="5" fillId="0" borderId="91" xfId="47" applyFont="1" applyBorder="1" applyAlignment="1" applyProtection="1">
      <alignment horizontal="center" vertical="center" wrapText="1"/>
      <protection locked="0"/>
    </xf>
    <xf numFmtId="0" fontId="5" fillId="0" borderId="51" xfId="47" applyFont="1" applyBorder="1" applyAlignment="1" applyProtection="1">
      <alignment horizontal="center" vertical="center" wrapText="1"/>
      <protection locked="0"/>
    </xf>
    <xf numFmtId="0" fontId="5" fillId="0" borderId="0" xfId="47" applyFont="1" applyFill="1" applyAlignment="1">
      <alignment horizontal="left" vertical="center" wrapText="1"/>
      <protection/>
    </xf>
    <xf numFmtId="0" fontId="5" fillId="0" borderId="60" xfId="47" applyFont="1" applyBorder="1" applyAlignment="1" applyProtection="1">
      <alignment horizontal="center" vertical="center" wrapText="1"/>
      <protection locked="0"/>
    </xf>
    <xf numFmtId="0" fontId="5" fillId="0" borderId="52" xfId="47" applyFont="1" applyBorder="1" applyAlignment="1" applyProtection="1">
      <alignment horizontal="center" vertical="center" wrapText="1"/>
      <protection locked="0"/>
    </xf>
    <xf numFmtId="0" fontId="5" fillId="0" borderId="26" xfId="47" applyFont="1" applyBorder="1" applyAlignment="1" applyProtection="1">
      <alignment horizontal="center" vertical="center" wrapText="1"/>
      <protection locked="0"/>
    </xf>
    <xf numFmtId="0" fontId="5" fillId="0" borderId="139" xfId="47" applyFont="1" applyFill="1" applyBorder="1" applyAlignment="1" applyProtection="1">
      <alignment horizontal="center" vertical="center" wrapText="1"/>
      <protection locked="0"/>
    </xf>
    <xf numFmtId="0" fontId="5" fillId="0" borderId="51" xfId="47" applyFont="1" applyFill="1" applyBorder="1" applyAlignment="1" applyProtection="1">
      <alignment horizontal="center" vertical="center" wrapText="1"/>
      <protection locked="0"/>
    </xf>
    <xf numFmtId="0" fontId="5" fillId="0" borderId="139" xfId="47" applyFont="1" applyBorder="1" applyAlignment="1" applyProtection="1">
      <alignment horizontal="center" vertical="center" wrapText="1"/>
      <protection locked="0"/>
    </xf>
    <xf numFmtId="0" fontId="5" fillId="0" borderId="97" xfId="47" applyFont="1" applyBorder="1" applyAlignment="1" applyProtection="1">
      <alignment horizontal="center" vertical="center"/>
      <protection locked="0"/>
    </xf>
    <xf numFmtId="0" fontId="5" fillId="0" borderId="51" xfId="47" applyFont="1" applyBorder="1" applyAlignment="1" applyProtection="1">
      <alignment horizontal="center" vertical="center"/>
      <protection locked="0"/>
    </xf>
    <xf numFmtId="0" fontId="5" fillId="0" borderId="85" xfId="47" applyFont="1" applyBorder="1" applyAlignment="1" applyProtection="1">
      <alignment horizontal="center" vertical="center" wrapText="1"/>
      <protection locked="0"/>
    </xf>
    <xf numFmtId="0" fontId="5" fillId="0" borderId="35" xfId="47" applyFont="1" applyBorder="1" applyAlignment="1" applyProtection="1">
      <alignment horizontal="center" vertical="center" wrapText="1"/>
      <protection locked="0"/>
    </xf>
    <xf numFmtId="0" fontId="5" fillId="0" borderId="10" xfId="47" applyFont="1" applyBorder="1" applyAlignment="1" applyProtection="1">
      <alignment horizontal="center" vertical="center"/>
      <protection locked="0"/>
    </xf>
    <xf numFmtId="0" fontId="5" fillId="0" borderId="101" xfId="47" applyFont="1" applyFill="1" applyBorder="1" applyAlignment="1" applyProtection="1">
      <alignment horizontal="center" vertical="center" wrapText="1"/>
      <protection locked="0"/>
    </xf>
    <xf numFmtId="0" fontId="5" fillId="0" borderId="23" xfId="47" applyFont="1" applyFill="1" applyBorder="1" applyAlignment="1" applyProtection="1">
      <alignment horizontal="center" vertical="center" wrapText="1"/>
      <protection locked="0"/>
    </xf>
    <xf numFmtId="0" fontId="5" fillId="0" borderId="78" xfId="47" applyFont="1" applyFill="1" applyBorder="1" applyAlignment="1" applyProtection="1">
      <alignment horizontal="center" vertical="center" wrapText="1"/>
      <protection locked="0"/>
    </xf>
    <xf numFmtId="0" fontId="5" fillId="0" borderId="39" xfId="47" applyFont="1" applyFill="1" applyBorder="1" applyAlignment="1" applyProtection="1">
      <alignment horizontal="center" vertical="center" wrapText="1"/>
      <protection locked="0"/>
    </xf>
    <xf numFmtId="0" fontId="5" fillId="0" borderId="60" xfId="47" applyFont="1" applyBorder="1" applyAlignment="1" applyProtection="1">
      <alignment horizontal="center" vertical="center" wrapText="1"/>
      <protection locked="0"/>
    </xf>
    <xf numFmtId="0" fontId="5" fillId="0" borderId="52" xfId="47" applyFont="1" applyBorder="1" applyAlignment="1" applyProtection="1">
      <alignment horizontal="center" vertical="center" wrapText="1"/>
      <protection locked="0"/>
    </xf>
    <xf numFmtId="0" fontId="5" fillId="0" borderId="26" xfId="47" applyFont="1" applyBorder="1" applyAlignment="1" applyProtection="1">
      <alignment horizontal="center" vertical="center" wrapText="1"/>
      <protection locked="0"/>
    </xf>
    <xf numFmtId="0" fontId="5" fillId="0" borderId="139" xfId="47" applyFont="1" applyBorder="1" applyAlignment="1" applyProtection="1">
      <alignment horizontal="center" vertical="center" wrapText="1"/>
      <protection locked="0"/>
    </xf>
    <xf numFmtId="0" fontId="5" fillId="0" borderId="97" xfId="47" applyFont="1" applyBorder="1" applyAlignment="1" applyProtection="1">
      <alignment horizontal="center" vertical="center"/>
      <protection locked="0"/>
    </xf>
    <xf numFmtId="0" fontId="5" fillId="0" borderId="51" xfId="47" applyFont="1" applyBorder="1" applyAlignment="1" applyProtection="1">
      <alignment horizontal="center" vertical="center"/>
      <protection locked="0"/>
    </xf>
    <xf numFmtId="0" fontId="5" fillId="0" borderId="85" xfId="47" applyFont="1" applyBorder="1" applyAlignment="1" applyProtection="1">
      <alignment horizontal="center" vertical="center" wrapText="1"/>
      <protection locked="0"/>
    </xf>
    <xf numFmtId="0" fontId="5" fillId="0" borderId="35" xfId="47" applyFont="1" applyBorder="1" applyAlignment="1" applyProtection="1">
      <alignment horizontal="center" vertical="center" wrapText="1"/>
      <protection locked="0"/>
    </xf>
    <xf numFmtId="0" fontId="5" fillId="0" borderId="68" xfId="47" applyFont="1" applyBorder="1" applyAlignment="1" applyProtection="1">
      <alignment horizontal="center" vertical="center" wrapText="1"/>
      <protection locked="0"/>
    </xf>
    <xf numFmtId="0" fontId="5" fillId="0" borderId="98" xfId="47" applyFont="1" applyBorder="1" applyAlignment="1">
      <alignment horizontal="center" vertical="center"/>
      <protection/>
    </xf>
    <xf numFmtId="0" fontId="5" fillId="0" borderId="101" xfId="47" applyFont="1" applyBorder="1" applyAlignment="1">
      <alignment horizontal="center" vertical="center"/>
      <protection/>
    </xf>
    <xf numFmtId="0" fontId="5" fillId="0" borderId="62" xfId="47" applyFont="1" applyBorder="1" applyAlignment="1">
      <alignment horizontal="center" vertical="center"/>
      <protection/>
    </xf>
    <xf numFmtId="0" fontId="5" fillId="0" borderId="35" xfId="47" applyFont="1" applyBorder="1" applyAlignment="1" applyProtection="1">
      <alignment horizontal="center" vertical="center"/>
      <protection locked="0"/>
    </xf>
    <xf numFmtId="0" fontId="5" fillId="0" borderId="41" xfId="47" applyFont="1" applyBorder="1" applyAlignment="1" applyProtection="1">
      <alignment horizontal="center" vertical="center"/>
      <protection locked="0"/>
    </xf>
    <xf numFmtId="0" fontId="7" fillId="0" borderId="14" xfId="47" applyFont="1" applyFill="1" applyBorder="1" applyAlignment="1">
      <alignment horizontal="center" vertical="center" wrapText="1"/>
      <protection/>
    </xf>
    <xf numFmtId="0" fontId="7" fillId="0" borderId="10" xfId="47" applyFont="1" applyFill="1" applyBorder="1" applyAlignment="1">
      <alignment horizontal="center" vertical="center" wrapText="1"/>
      <protection/>
    </xf>
    <xf numFmtId="0" fontId="7" fillId="0" borderId="20" xfId="47" applyFont="1" applyFill="1" applyBorder="1" applyAlignment="1">
      <alignment horizontal="center" vertical="center" wrapText="1"/>
      <protection/>
    </xf>
    <xf numFmtId="0" fontId="5" fillId="24" borderId="102" xfId="47" applyFont="1" applyFill="1" applyBorder="1" applyAlignment="1">
      <alignment horizontal="center" vertical="center" wrapText="1"/>
      <protection/>
    </xf>
    <xf numFmtId="0" fontId="5" fillId="24" borderId="84" xfId="47" applyFont="1" applyFill="1" applyBorder="1" applyAlignment="1">
      <alignment horizontal="center" vertical="center" wrapText="1"/>
      <protection/>
    </xf>
    <xf numFmtId="0" fontId="5" fillId="0" borderId="14" xfId="47" applyFont="1" applyFill="1" applyBorder="1" applyAlignment="1">
      <alignment horizontal="center" vertical="center"/>
      <protection/>
    </xf>
    <xf numFmtId="0" fontId="5" fillId="0" borderId="13" xfId="47" applyFont="1" applyBorder="1" applyAlignment="1" applyProtection="1">
      <alignment horizontal="center" vertical="center"/>
      <protection locked="0"/>
    </xf>
    <xf numFmtId="0" fontId="5" fillId="0" borderId="24" xfId="47" applyFont="1" applyBorder="1" applyAlignment="1" applyProtection="1">
      <alignment horizontal="center" vertical="center"/>
      <protection locked="0"/>
    </xf>
    <xf numFmtId="0" fontId="5" fillId="0" borderId="16" xfId="47" applyFont="1" applyBorder="1" applyAlignment="1" applyProtection="1">
      <alignment horizontal="center" vertical="center"/>
      <protection locked="0"/>
    </xf>
    <xf numFmtId="0" fontId="5" fillId="0" borderId="17" xfId="47" applyFont="1" applyBorder="1" applyAlignment="1" applyProtection="1">
      <alignment horizontal="left" vertical="center"/>
      <protection locked="0"/>
    </xf>
    <xf numFmtId="0" fontId="5" fillId="0" borderId="46" xfId="47" applyFont="1" applyBorder="1" applyAlignment="1" applyProtection="1">
      <alignment horizontal="left" vertical="center"/>
      <protection locked="0"/>
    </xf>
    <xf numFmtId="0" fontId="5" fillId="0" borderId="139" xfId="47" applyFont="1" applyBorder="1" applyAlignment="1" applyProtection="1">
      <alignment horizontal="center" vertical="center"/>
      <protection/>
    </xf>
    <xf numFmtId="0" fontId="5" fillId="0" borderId="85" xfId="47" applyFont="1" applyBorder="1" applyAlignment="1" applyProtection="1">
      <alignment horizontal="center" vertical="center"/>
      <protection/>
    </xf>
    <xf numFmtId="0" fontId="5" fillId="0" borderId="154" xfId="47" applyFont="1" applyBorder="1" applyAlignment="1" applyProtection="1">
      <alignment horizontal="center" vertical="center"/>
      <protection/>
    </xf>
    <xf numFmtId="0" fontId="5" fillId="0" borderId="167" xfId="47" applyFont="1" applyBorder="1" applyAlignment="1" applyProtection="1">
      <alignment horizontal="center" vertical="center"/>
      <protection/>
    </xf>
    <xf numFmtId="0" fontId="5" fillId="0" borderId="94" xfId="47" applyFont="1" applyBorder="1" applyAlignment="1" applyProtection="1">
      <alignment horizontal="center" vertical="center"/>
      <protection/>
    </xf>
    <xf numFmtId="0" fontId="5" fillId="0" borderId="17" xfId="47" applyFont="1" applyBorder="1" applyAlignment="1" applyProtection="1">
      <alignment horizontal="left" vertical="center"/>
      <protection/>
    </xf>
    <xf numFmtId="0" fontId="5" fillId="0" borderId="47" xfId="47" applyFont="1" applyBorder="1" applyAlignment="1" applyProtection="1">
      <alignment horizontal="left" vertical="center"/>
      <protection/>
    </xf>
    <xf numFmtId="0" fontId="5" fillId="0" borderId="98" xfId="47" applyFont="1" applyFill="1" applyBorder="1" applyAlignment="1" applyProtection="1">
      <alignment horizontal="left" vertical="center"/>
      <protection/>
    </xf>
    <xf numFmtId="0" fontId="5" fillId="0" borderId="101" xfId="47" applyFont="1" applyFill="1" applyBorder="1" applyAlignment="1" applyProtection="1">
      <alignment horizontal="left" vertical="center"/>
      <protection/>
    </xf>
    <xf numFmtId="0" fontId="5" fillId="0" borderId="101" xfId="47" applyFont="1" applyBorder="1" applyAlignment="1" applyProtection="1">
      <alignment horizontal="left" vertical="center"/>
      <protection/>
    </xf>
    <xf numFmtId="0" fontId="5" fillId="0" borderId="62" xfId="47" applyFont="1" applyBorder="1" applyAlignment="1" applyProtection="1">
      <alignment horizontal="left" vertical="center"/>
      <protection/>
    </xf>
    <xf numFmtId="0" fontId="5" fillId="0" borderId="46" xfId="47" applyFont="1" applyBorder="1" applyAlignment="1" applyProtection="1">
      <alignment horizontal="left" vertical="center"/>
      <protection/>
    </xf>
    <xf numFmtId="0" fontId="11" fillId="0" borderId="17" xfId="47" applyFont="1" applyBorder="1" applyAlignment="1" applyProtection="1">
      <alignment horizontal="left" vertical="center" wrapText="1"/>
      <protection/>
    </xf>
    <xf numFmtId="0" fontId="11" fillId="0" borderId="46" xfId="47" applyFont="1" applyBorder="1" applyAlignment="1" applyProtection="1">
      <alignment horizontal="left" vertical="center" wrapText="1"/>
      <protection/>
    </xf>
    <xf numFmtId="0" fontId="5" fillId="0" borderId="23" xfId="47" applyFont="1" applyBorder="1" applyAlignment="1" applyProtection="1">
      <alignment horizontal="center" vertical="center"/>
      <protection locked="0"/>
    </xf>
    <xf numFmtId="0" fontId="5" fillId="0" borderId="101" xfId="47" applyFont="1" applyBorder="1" applyAlignment="1" applyProtection="1">
      <alignment vertical="center"/>
      <protection/>
    </xf>
    <xf numFmtId="0" fontId="5" fillId="0" borderId="62" xfId="47" applyFont="1" applyBorder="1" applyAlignment="1" applyProtection="1">
      <alignment vertical="center"/>
      <protection/>
    </xf>
    <xf numFmtId="0" fontId="5" fillId="0" borderId="98" xfId="47" applyFont="1" applyFill="1" applyBorder="1" applyAlignment="1" applyProtection="1">
      <alignment horizontal="center" vertical="center"/>
      <protection/>
    </xf>
    <xf numFmtId="0" fontId="5" fillId="0" borderId="101" xfId="47" applyFont="1" applyFill="1" applyBorder="1" applyAlignment="1" applyProtection="1">
      <alignment horizontal="center" vertical="center"/>
      <protection/>
    </xf>
    <xf numFmtId="0" fontId="5" fillId="0" borderId="62" xfId="47" applyFont="1" applyFill="1" applyBorder="1" applyAlignment="1" applyProtection="1">
      <alignment horizontal="center" vertical="center"/>
      <protection/>
    </xf>
    <xf numFmtId="0" fontId="5" fillId="0" borderId="17" xfId="47" applyFont="1" applyBorder="1" applyAlignment="1" applyProtection="1">
      <alignment horizontal="left" vertical="center"/>
      <protection/>
    </xf>
    <xf numFmtId="0" fontId="5" fillId="0" borderId="46" xfId="47" applyFont="1" applyBorder="1" applyAlignment="1" applyProtection="1">
      <alignment horizontal="left" vertical="center"/>
      <protection/>
    </xf>
    <xf numFmtId="0" fontId="5" fillId="0" borderId="139" xfId="47" applyFont="1" applyBorder="1" applyAlignment="1" applyProtection="1">
      <alignment horizontal="center" vertical="center"/>
      <protection/>
    </xf>
    <xf numFmtId="0" fontId="5" fillId="0" borderId="58" xfId="47" applyFont="1" applyBorder="1" applyAlignment="1" applyProtection="1">
      <alignment horizontal="center" vertical="center"/>
      <protection/>
    </xf>
    <xf numFmtId="0" fontId="5" fillId="0" borderId="85" xfId="47" applyFont="1" applyBorder="1" applyAlignment="1" applyProtection="1">
      <alignment horizontal="center" vertical="center"/>
      <protection/>
    </xf>
    <xf numFmtId="0" fontId="5" fillId="0" borderId="154" xfId="47" applyFont="1" applyBorder="1" applyAlignment="1" applyProtection="1">
      <alignment horizontal="center" vertical="center"/>
      <protection/>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Poznámka" xfId="51"/>
    <cellStyle name="Percent" xfId="52"/>
    <cellStyle name="Propojená buňka" xfId="53"/>
    <cellStyle name="Followed Hyperlink"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41</xdr:row>
      <xdr:rowOff>180975</xdr:rowOff>
    </xdr:from>
    <xdr:ext cx="4752975" cy="276225"/>
    <xdr:sp fLocksText="0">
      <xdr:nvSpPr>
        <xdr:cNvPr id="1" name="TextovéPole 1"/>
        <xdr:cNvSpPr txBox="1">
          <a:spLocks noChangeArrowheads="1"/>
        </xdr:cNvSpPr>
      </xdr:nvSpPr>
      <xdr:spPr>
        <a:xfrm rot="10597951">
          <a:off x="2933700" y="7629525"/>
          <a:ext cx="47529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2105025</xdr:colOff>
      <xdr:row>41</xdr:row>
      <xdr:rowOff>180975</xdr:rowOff>
    </xdr:from>
    <xdr:ext cx="4752975" cy="276225"/>
    <xdr:sp fLocksText="0">
      <xdr:nvSpPr>
        <xdr:cNvPr id="2" name="TextovéPole 1"/>
        <xdr:cNvSpPr txBox="1">
          <a:spLocks noChangeArrowheads="1"/>
        </xdr:cNvSpPr>
      </xdr:nvSpPr>
      <xdr:spPr>
        <a:xfrm rot="10597951">
          <a:off x="2933700" y="7629525"/>
          <a:ext cx="47529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0</xdr:col>
      <xdr:colOff>0</xdr:colOff>
      <xdr:row>20</xdr:row>
      <xdr:rowOff>0</xdr:rowOff>
    </xdr:to>
    <xdr:sp>
      <xdr:nvSpPr>
        <xdr:cNvPr id="1" name="Line 1"/>
        <xdr:cNvSpPr>
          <a:spLocks/>
        </xdr:cNvSpPr>
      </xdr:nvSpPr>
      <xdr:spPr>
        <a:xfrm>
          <a:off x="0" y="476250"/>
          <a:ext cx="0" cy="2867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8"/>
  <sheetViews>
    <sheetView zoomScalePageLayoutView="0" workbookViewId="0" topLeftCell="A1">
      <pane ySplit="5" topLeftCell="BM87" activePane="bottomLeft" state="frozen"/>
      <selection pane="topLeft" activeCell="A1" sqref="A1"/>
      <selection pane="bottomLeft" activeCell="E68" sqref="E68"/>
    </sheetView>
  </sheetViews>
  <sheetFormatPr defaultColWidth="9.140625" defaultRowHeight="12.75" customHeight="1"/>
  <cols>
    <col min="1" max="1" width="70.7109375" style="26" customWidth="1"/>
    <col min="2" max="2" width="13.00390625" style="27" customWidth="1"/>
    <col min="3" max="3" width="7.421875" style="27" customWidth="1"/>
    <col min="4" max="4" width="13.00390625" style="112" customWidth="1"/>
    <col min="5" max="5" width="12.57421875" style="112" customWidth="1"/>
    <col min="6" max="16384" width="9.140625" style="26" customWidth="1"/>
  </cols>
  <sheetData>
    <row r="1" spans="1:6" ht="12.75" customHeight="1">
      <c r="A1" s="1085" t="s">
        <v>976</v>
      </c>
      <c r="B1" s="1085"/>
      <c r="C1" s="1085"/>
      <c r="D1" s="1085"/>
      <c r="E1" s="1085"/>
      <c r="F1" s="636"/>
    </row>
    <row r="2" spans="1:6" ht="12.75" customHeight="1" thickBot="1">
      <c r="A2" s="1086"/>
      <c r="B2" s="1086"/>
      <c r="C2" s="1086"/>
      <c r="D2" s="1086"/>
      <c r="E2" s="1086"/>
      <c r="F2" s="636"/>
    </row>
    <row r="3" spans="1:6" ht="27.75" customHeight="1" thickBot="1">
      <c r="A3" s="1090" t="s">
        <v>807</v>
      </c>
      <c r="B3" s="1091"/>
      <c r="C3" s="1091"/>
      <c r="D3" s="1091"/>
      <c r="E3" s="1092"/>
      <c r="F3" s="637"/>
    </row>
    <row r="4" spans="1:6" ht="12.75" customHeight="1" thickBot="1">
      <c r="A4" s="1087" t="s">
        <v>756</v>
      </c>
      <c r="B4" s="1088"/>
      <c r="C4" s="1088"/>
      <c r="D4" s="1088"/>
      <c r="E4" s="1089"/>
      <c r="F4" s="636"/>
    </row>
    <row r="5" spans="1:6" ht="18" customHeight="1" thickBot="1">
      <c r="A5" s="638" t="s">
        <v>757</v>
      </c>
      <c r="B5" s="639" t="s">
        <v>1001</v>
      </c>
      <c r="C5" s="640" t="s">
        <v>1002</v>
      </c>
      <c r="D5" s="641" t="s">
        <v>866</v>
      </c>
      <c r="E5" s="642" t="s">
        <v>867</v>
      </c>
      <c r="F5" s="636"/>
    </row>
    <row r="6" spans="1:6" ht="12.75" customHeight="1">
      <c r="A6" s="643" t="s">
        <v>112</v>
      </c>
      <c r="B6" s="1083"/>
      <c r="C6" s="1084"/>
      <c r="D6" s="644" t="s">
        <v>736</v>
      </c>
      <c r="E6" s="645" t="s">
        <v>739</v>
      </c>
      <c r="F6" s="636"/>
    </row>
    <row r="7" spans="1:6" ht="12.75" customHeight="1">
      <c r="A7" s="646" t="s">
        <v>113</v>
      </c>
      <c r="B7" s="647" t="s">
        <v>114</v>
      </c>
      <c r="C7" s="648" t="s">
        <v>115</v>
      </c>
      <c r="D7" s="649">
        <f>D8+D16+D27+D35</f>
        <v>99160.97050000002</v>
      </c>
      <c r="E7" s="650">
        <f>E8+E16+E27+E35</f>
        <v>91375.05400000002</v>
      </c>
      <c r="F7" s="636"/>
    </row>
    <row r="8" spans="1:6" ht="12.75" customHeight="1">
      <c r="A8" s="646" t="s">
        <v>116</v>
      </c>
      <c r="B8" s="647" t="s">
        <v>117</v>
      </c>
      <c r="C8" s="648" t="s">
        <v>118</v>
      </c>
      <c r="D8" s="651">
        <f>SUM(D9:D15)</f>
        <v>13072.113</v>
      </c>
      <c r="E8" s="652">
        <f>SUM(E9:E15)</f>
        <v>13377.194000000001</v>
      </c>
      <c r="F8" s="636"/>
    </row>
    <row r="9" spans="1:6" ht="12.75" customHeight="1">
      <c r="A9" s="646" t="s">
        <v>119</v>
      </c>
      <c r="B9" s="647" t="s">
        <v>120</v>
      </c>
      <c r="C9" s="648" t="s">
        <v>121</v>
      </c>
      <c r="D9" s="682">
        <v>0</v>
      </c>
      <c r="E9" s="683">
        <v>0</v>
      </c>
      <c r="F9" s="636"/>
    </row>
    <row r="10" spans="1:6" ht="12.75" customHeight="1">
      <c r="A10" s="646" t="s">
        <v>122</v>
      </c>
      <c r="B10" s="647" t="s">
        <v>123</v>
      </c>
      <c r="C10" s="648" t="s">
        <v>124</v>
      </c>
      <c r="D10" s="682">
        <v>12585.956</v>
      </c>
      <c r="E10" s="683">
        <v>12891.038</v>
      </c>
      <c r="F10" s="636"/>
    </row>
    <row r="11" spans="1:6" ht="12.75" customHeight="1">
      <c r="A11" s="646" t="s">
        <v>125</v>
      </c>
      <c r="B11" s="647" t="s">
        <v>126</v>
      </c>
      <c r="C11" s="648" t="s">
        <v>127</v>
      </c>
      <c r="D11" s="682">
        <v>0</v>
      </c>
      <c r="E11" s="683">
        <v>0</v>
      </c>
      <c r="F11" s="636"/>
    </row>
    <row r="12" spans="1:6" ht="12.75" customHeight="1">
      <c r="A12" s="646" t="s">
        <v>128</v>
      </c>
      <c r="B12" s="647" t="s">
        <v>129</v>
      </c>
      <c r="C12" s="648" t="s">
        <v>130</v>
      </c>
      <c r="D12" s="682">
        <v>338.157</v>
      </c>
      <c r="E12" s="683">
        <v>338.156</v>
      </c>
      <c r="F12" s="636"/>
    </row>
    <row r="13" spans="1:6" ht="12.75" customHeight="1">
      <c r="A13" s="646" t="s">
        <v>131</v>
      </c>
      <c r="B13" s="647" t="s">
        <v>132</v>
      </c>
      <c r="C13" s="648" t="s">
        <v>133</v>
      </c>
      <c r="D13" s="682">
        <v>148</v>
      </c>
      <c r="E13" s="683">
        <v>148</v>
      </c>
      <c r="F13" s="636"/>
    </row>
    <row r="14" spans="1:6" ht="12.75" customHeight="1">
      <c r="A14" s="646" t="s">
        <v>134</v>
      </c>
      <c r="B14" s="647" t="s">
        <v>135</v>
      </c>
      <c r="C14" s="648" t="s">
        <v>136</v>
      </c>
      <c r="D14" s="682">
        <v>0</v>
      </c>
      <c r="E14" s="683">
        <v>0</v>
      </c>
      <c r="F14" s="636"/>
    </row>
    <row r="15" spans="1:6" ht="12.75" customHeight="1">
      <c r="A15" s="646" t="s">
        <v>137</v>
      </c>
      <c r="B15" s="647" t="s">
        <v>138</v>
      </c>
      <c r="C15" s="648" t="s">
        <v>139</v>
      </c>
      <c r="D15" s="682">
        <v>0</v>
      </c>
      <c r="E15" s="683">
        <v>0</v>
      </c>
      <c r="F15" s="636"/>
    </row>
    <row r="16" spans="1:6" ht="12.75" customHeight="1">
      <c r="A16" s="653" t="s">
        <v>140</v>
      </c>
      <c r="B16" s="647" t="s">
        <v>141</v>
      </c>
      <c r="C16" s="648" t="s">
        <v>142</v>
      </c>
      <c r="D16" s="651">
        <f>SUM(D17:D26)</f>
        <v>187515.423</v>
      </c>
      <c r="E16" s="652">
        <f>SUM(E17:E26)</f>
        <v>187284.79400000002</v>
      </c>
      <c r="F16" s="636"/>
    </row>
    <row r="17" spans="1:6" ht="12.75" customHeight="1">
      <c r="A17" s="646" t="s">
        <v>143</v>
      </c>
      <c r="B17" s="647" t="s">
        <v>144</v>
      </c>
      <c r="C17" s="648" t="s">
        <v>145</v>
      </c>
      <c r="D17" s="682">
        <v>2011.1</v>
      </c>
      <c r="E17" s="683">
        <v>2011.1</v>
      </c>
      <c r="F17" s="636"/>
    </row>
    <row r="18" spans="1:6" ht="12.75" customHeight="1">
      <c r="A18" s="646" t="s">
        <v>146</v>
      </c>
      <c r="B18" s="647" t="s">
        <v>147</v>
      </c>
      <c r="C18" s="648" t="s">
        <v>148</v>
      </c>
      <c r="D18" s="682">
        <v>0</v>
      </c>
      <c r="E18" s="683">
        <v>0</v>
      </c>
      <c r="F18" s="636"/>
    </row>
    <row r="19" spans="1:6" ht="12.75" customHeight="1">
      <c r="A19" s="646" t="s">
        <v>149</v>
      </c>
      <c r="B19" s="647" t="s">
        <v>150</v>
      </c>
      <c r="C19" s="648" t="s">
        <v>151</v>
      </c>
      <c r="D19" s="682">
        <v>106384.052</v>
      </c>
      <c r="E19" s="683">
        <v>106939.456</v>
      </c>
      <c r="F19" s="636"/>
    </row>
    <row r="20" spans="1:6" ht="12.75" customHeight="1">
      <c r="A20" s="646" t="s">
        <v>152</v>
      </c>
      <c r="B20" s="647" t="s">
        <v>153</v>
      </c>
      <c r="C20" s="648" t="s">
        <v>154</v>
      </c>
      <c r="D20" s="682">
        <v>61285.457</v>
      </c>
      <c r="E20" s="683">
        <v>62298.36</v>
      </c>
      <c r="F20" s="636"/>
    </row>
    <row r="21" spans="1:6" ht="12.75" customHeight="1">
      <c r="A21" s="646" t="s">
        <v>155</v>
      </c>
      <c r="B21" s="647" t="s">
        <v>156</v>
      </c>
      <c r="C21" s="648" t="s">
        <v>157</v>
      </c>
      <c r="D21" s="682">
        <v>0</v>
      </c>
      <c r="E21" s="683">
        <v>0</v>
      </c>
      <c r="F21" s="636"/>
    </row>
    <row r="22" spans="1:6" ht="12.75" customHeight="1">
      <c r="A22" s="646" t="s">
        <v>158</v>
      </c>
      <c r="B22" s="647" t="s">
        <v>159</v>
      </c>
      <c r="C22" s="648" t="s">
        <v>160</v>
      </c>
      <c r="D22" s="682">
        <v>0</v>
      </c>
      <c r="E22" s="683">
        <v>0</v>
      </c>
      <c r="F22" s="636"/>
    </row>
    <row r="23" spans="1:6" ht="12.75" customHeight="1">
      <c r="A23" s="646" t="s">
        <v>161</v>
      </c>
      <c r="B23" s="647" t="s">
        <v>162</v>
      </c>
      <c r="C23" s="648" t="s">
        <v>163</v>
      </c>
      <c r="D23" s="682">
        <v>17834.814</v>
      </c>
      <c r="E23" s="683">
        <v>16035.878</v>
      </c>
      <c r="F23" s="636"/>
    </row>
    <row r="24" spans="1:6" ht="12.75" customHeight="1">
      <c r="A24" s="646" t="s">
        <v>164</v>
      </c>
      <c r="B24" s="647" t="s">
        <v>165</v>
      </c>
      <c r="C24" s="648" t="s">
        <v>166</v>
      </c>
      <c r="D24" s="682">
        <v>0</v>
      </c>
      <c r="E24" s="683">
        <v>0</v>
      </c>
      <c r="F24" s="636"/>
    </row>
    <row r="25" spans="1:6" ht="12.75" customHeight="1">
      <c r="A25" s="646" t="s">
        <v>167</v>
      </c>
      <c r="B25" s="647" t="s">
        <v>168</v>
      </c>
      <c r="C25" s="648" t="s">
        <v>169</v>
      </c>
      <c r="D25" s="682">
        <v>0</v>
      </c>
      <c r="E25" s="683">
        <v>0</v>
      </c>
      <c r="F25" s="636"/>
    </row>
    <row r="26" spans="1:6" ht="12.75" customHeight="1">
      <c r="A26" s="646" t="s">
        <v>170</v>
      </c>
      <c r="B26" s="647" t="s">
        <v>171</v>
      </c>
      <c r="C26" s="648" t="s">
        <v>172</v>
      </c>
      <c r="D26" s="682">
        <v>0</v>
      </c>
      <c r="E26" s="683">
        <v>0</v>
      </c>
      <c r="F26" s="636"/>
    </row>
    <row r="27" spans="1:6" ht="12.75" customHeight="1">
      <c r="A27" s="653" t="s">
        <v>173</v>
      </c>
      <c r="B27" s="647" t="s">
        <v>174</v>
      </c>
      <c r="C27" s="648" t="s">
        <v>175</v>
      </c>
      <c r="D27" s="651">
        <f>SUM(D28:D34)</f>
        <v>0</v>
      </c>
      <c r="E27" s="652">
        <f>SUM(E28:E34)</f>
        <v>0</v>
      </c>
      <c r="F27" s="636"/>
    </row>
    <row r="28" spans="1:6" ht="12.75" customHeight="1">
      <c r="A28" s="646" t="s">
        <v>176</v>
      </c>
      <c r="B28" s="647" t="s">
        <v>177</v>
      </c>
      <c r="C28" s="648" t="s">
        <v>178</v>
      </c>
      <c r="D28" s="682">
        <v>0</v>
      </c>
      <c r="E28" s="683">
        <v>0</v>
      </c>
      <c r="F28" s="636"/>
    </row>
    <row r="29" spans="1:6" ht="12.75" customHeight="1">
      <c r="A29" s="646" t="s">
        <v>179</v>
      </c>
      <c r="B29" s="647" t="s">
        <v>180</v>
      </c>
      <c r="C29" s="648" t="s">
        <v>181</v>
      </c>
      <c r="D29" s="682">
        <v>0</v>
      </c>
      <c r="E29" s="683">
        <v>0</v>
      </c>
      <c r="F29" s="636"/>
    </row>
    <row r="30" spans="1:6" ht="12.75" customHeight="1">
      <c r="A30" s="646" t="s">
        <v>182</v>
      </c>
      <c r="B30" s="647" t="s">
        <v>183</v>
      </c>
      <c r="C30" s="648" t="s">
        <v>184</v>
      </c>
      <c r="D30" s="682">
        <v>0</v>
      </c>
      <c r="E30" s="683">
        <v>0</v>
      </c>
      <c r="F30" s="636"/>
    </row>
    <row r="31" spans="1:6" ht="12.75" customHeight="1">
      <c r="A31" s="646" t="s">
        <v>185</v>
      </c>
      <c r="B31" s="647" t="s">
        <v>186</v>
      </c>
      <c r="C31" s="648" t="s">
        <v>187</v>
      </c>
      <c r="D31" s="682">
        <v>0</v>
      </c>
      <c r="E31" s="683">
        <v>0</v>
      </c>
      <c r="F31" s="636"/>
    </row>
    <row r="32" spans="1:6" ht="12.75" customHeight="1">
      <c r="A32" s="646" t="s">
        <v>188</v>
      </c>
      <c r="B32" s="647" t="s">
        <v>189</v>
      </c>
      <c r="C32" s="648" t="s">
        <v>190</v>
      </c>
      <c r="D32" s="682">
        <v>0</v>
      </c>
      <c r="E32" s="683">
        <v>0</v>
      </c>
      <c r="F32" s="636"/>
    </row>
    <row r="33" spans="1:6" ht="12.75" customHeight="1">
      <c r="A33" s="646" t="s">
        <v>191</v>
      </c>
      <c r="B33" s="647" t="s">
        <v>192</v>
      </c>
      <c r="C33" s="648" t="s">
        <v>193</v>
      </c>
      <c r="D33" s="682">
        <v>0</v>
      </c>
      <c r="E33" s="683">
        <v>0</v>
      </c>
      <c r="F33" s="636"/>
    </row>
    <row r="34" spans="1:6" ht="12.75" customHeight="1">
      <c r="A34" s="646" t="s">
        <v>751</v>
      </c>
      <c r="B34" s="647" t="s">
        <v>194</v>
      </c>
      <c r="C34" s="648" t="s">
        <v>195</v>
      </c>
      <c r="D34" s="682">
        <v>0</v>
      </c>
      <c r="E34" s="683">
        <v>0</v>
      </c>
      <c r="F34" s="636"/>
    </row>
    <row r="35" spans="1:6" ht="12.75" customHeight="1">
      <c r="A35" s="653" t="s">
        <v>196</v>
      </c>
      <c r="B35" s="647" t="s">
        <v>197</v>
      </c>
      <c r="C35" s="648" t="s">
        <v>198</v>
      </c>
      <c r="D35" s="651">
        <f>SUM(D36:D46)</f>
        <v>-101426.5655</v>
      </c>
      <c r="E35" s="652">
        <f>SUM(E36:E46)</f>
        <v>-109286.934</v>
      </c>
      <c r="F35" s="636"/>
    </row>
    <row r="36" spans="1:6" ht="12.75" customHeight="1">
      <c r="A36" s="646" t="s">
        <v>199</v>
      </c>
      <c r="B36" s="647" t="s">
        <v>200</v>
      </c>
      <c r="C36" s="648" t="s">
        <v>201</v>
      </c>
      <c r="D36" s="682">
        <v>0</v>
      </c>
      <c r="E36" s="683">
        <v>0</v>
      </c>
      <c r="F36" s="636"/>
    </row>
    <row r="37" spans="1:6" ht="12.75" customHeight="1">
      <c r="A37" s="646" t="s">
        <v>202</v>
      </c>
      <c r="B37" s="647" t="s">
        <v>203</v>
      </c>
      <c r="C37" s="648" t="s">
        <v>204</v>
      </c>
      <c r="D37" s="682">
        <v>-8580.909</v>
      </c>
      <c r="E37" s="683">
        <v>-10704.45</v>
      </c>
      <c r="F37" s="636"/>
    </row>
    <row r="38" spans="1:6" ht="12.75" customHeight="1">
      <c r="A38" s="646" t="s">
        <v>205</v>
      </c>
      <c r="B38" s="647" t="s">
        <v>206</v>
      </c>
      <c r="C38" s="648" t="s">
        <v>207</v>
      </c>
      <c r="D38" s="682">
        <v>0</v>
      </c>
      <c r="E38" s="683">
        <v>0</v>
      </c>
      <c r="F38" s="636"/>
    </row>
    <row r="39" spans="1:6" ht="12.75" customHeight="1">
      <c r="A39" s="646" t="s">
        <v>208</v>
      </c>
      <c r="B39" s="647" t="s">
        <v>209</v>
      </c>
      <c r="C39" s="648" t="s">
        <v>210</v>
      </c>
      <c r="D39" s="682">
        <v>-338.156</v>
      </c>
      <c r="E39" s="683">
        <v>-338.156</v>
      </c>
      <c r="F39" s="636"/>
    </row>
    <row r="40" spans="1:6" ht="12.75" customHeight="1">
      <c r="A40" s="646" t="s">
        <v>211</v>
      </c>
      <c r="B40" s="647" t="s">
        <v>212</v>
      </c>
      <c r="C40" s="648" t="s">
        <v>213</v>
      </c>
      <c r="D40" s="682">
        <v>-148</v>
      </c>
      <c r="E40" s="683">
        <v>-148</v>
      </c>
      <c r="F40" s="636"/>
    </row>
    <row r="41" spans="1:6" ht="12.75" customHeight="1">
      <c r="A41" s="646" t="s">
        <v>214</v>
      </c>
      <c r="B41" s="647" t="s">
        <v>215</v>
      </c>
      <c r="C41" s="648" t="s">
        <v>216</v>
      </c>
      <c r="D41" s="682">
        <v>-24921.975</v>
      </c>
      <c r="E41" s="683">
        <v>-27049.767</v>
      </c>
      <c r="F41" s="636"/>
    </row>
    <row r="42" spans="1:6" ht="12.75" customHeight="1">
      <c r="A42" s="646" t="s">
        <v>217</v>
      </c>
      <c r="B42" s="647" t="s">
        <v>218</v>
      </c>
      <c r="C42" s="648" t="s">
        <v>219</v>
      </c>
      <c r="D42" s="682">
        <v>-49602.7115</v>
      </c>
      <c r="E42" s="683">
        <v>-55010.683</v>
      </c>
      <c r="F42" s="636"/>
    </row>
    <row r="43" spans="1:6" ht="12.75" customHeight="1">
      <c r="A43" s="646" t="s">
        <v>220</v>
      </c>
      <c r="B43" s="647" t="s">
        <v>221</v>
      </c>
      <c r="C43" s="648" t="s">
        <v>222</v>
      </c>
      <c r="D43" s="682">
        <v>0</v>
      </c>
      <c r="E43" s="683">
        <v>0</v>
      </c>
      <c r="F43" s="636"/>
    </row>
    <row r="44" spans="1:6" ht="12.75" customHeight="1">
      <c r="A44" s="646" t="s">
        <v>223</v>
      </c>
      <c r="B44" s="647" t="s">
        <v>224</v>
      </c>
      <c r="C44" s="648" t="s">
        <v>225</v>
      </c>
      <c r="D44" s="682">
        <v>0</v>
      </c>
      <c r="E44" s="683">
        <v>0</v>
      </c>
      <c r="F44" s="636"/>
    </row>
    <row r="45" spans="1:6" ht="12.75" customHeight="1">
      <c r="A45" s="646" t="s">
        <v>843</v>
      </c>
      <c r="B45" s="647" t="s">
        <v>226</v>
      </c>
      <c r="C45" s="648" t="s">
        <v>227</v>
      </c>
      <c r="D45" s="682">
        <v>-17834.814</v>
      </c>
      <c r="E45" s="683">
        <v>-16035.878</v>
      </c>
      <c r="F45" s="636"/>
    </row>
    <row r="46" spans="1:6" ht="13.5" thickBot="1">
      <c r="A46" s="654" t="s">
        <v>844</v>
      </c>
      <c r="B46" s="655" t="s">
        <v>228</v>
      </c>
      <c r="C46" s="656" t="s">
        <v>229</v>
      </c>
      <c r="D46" s="684">
        <v>0</v>
      </c>
      <c r="E46" s="685">
        <v>0</v>
      </c>
      <c r="F46" s="636"/>
    </row>
    <row r="47" spans="1:6" ht="12.75" customHeight="1">
      <c r="A47" s="657" t="s">
        <v>230</v>
      </c>
      <c r="B47" s="658" t="s">
        <v>231</v>
      </c>
      <c r="C47" s="659" t="s">
        <v>232</v>
      </c>
      <c r="D47" s="660">
        <f>D48+D58+D78+D87</f>
        <v>77622.50700000001</v>
      </c>
      <c r="E47" s="661">
        <f>E48+E58+E78+E87</f>
        <v>96095.29499999998</v>
      </c>
      <c r="F47" s="636"/>
    </row>
    <row r="48" spans="1:6" ht="12.75" customHeight="1">
      <c r="A48" s="653" t="s">
        <v>233</v>
      </c>
      <c r="B48" s="647" t="s">
        <v>234</v>
      </c>
      <c r="C48" s="648" t="s">
        <v>235</v>
      </c>
      <c r="D48" s="651">
        <f>SUM(D49:D57)</f>
        <v>0.712</v>
      </c>
      <c r="E48" s="652">
        <f>SUM(E49:E57)</f>
        <v>52.117</v>
      </c>
      <c r="F48" s="636"/>
    </row>
    <row r="49" spans="1:6" ht="12.75" customHeight="1">
      <c r="A49" s="646" t="s">
        <v>236</v>
      </c>
      <c r="B49" s="647" t="s">
        <v>237</v>
      </c>
      <c r="C49" s="648" t="s">
        <v>238</v>
      </c>
      <c r="D49" s="682">
        <v>0.712</v>
      </c>
      <c r="E49" s="683">
        <v>52.117</v>
      </c>
      <c r="F49" s="636"/>
    </row>
    <row r="50" spans="1:6" ht="12.75" customHeight="1">
      <c r="A50" s="646" t="s">
        <v>239</v>
      </c>
      <c r="B50" s="647" t="s">
        <v>240</v>
      </c>
      <c r="C50" s="648" t="s">
        <v>241</v>
      </c>
      <c r="D50" s="682">
        <v>0</v>
      </c>
      <c r="E50" s="683">
        <v>0</v>
      </c>
      <c r="F50" s="636"/>
    </row>
    <row r="51" spans="1:6" ht="12.75" customHeight="1">
      <c r="A51" s="646" t="s">
        <v>242</v>
      </c>
      <c r="B51" s="647" t="s">
        <v>243</v>
      </c>
      <c r="C51" s="648" t="s">
        <v>244</v>
      </c>
      <c r="D51" s="682">
        <v>0</v>
      </c>
      <c r="E51" s="683">
        <v>0</v>
      </c>
      <c r="F51" s="636"/>
    </row>
    <row r="52" spans="1:6" ht="12.75" customHeight="1">
      <c r="A52" s="646" t="s">
        <v>245</v>
      </c>
      <c r="B52" s="647" t="s">
        <v>246</v>
      </c>
      <c r="C52" s="648" t="s">
        <v>247</v>
      </c>
      <c r="D52" s="682">
        <v>0</v>
      </c>
      <c r="E52" s="683">
        <v>0</v>
      </c>
      <c r="F52" s="636"/>
    </row>
    <row r="53" spans="1:6" ht="12.75" customHeight="1">
      <c r="A53" s="646" t="s">
        <v>248</v>
      </c>
      <c r="B53" s="647" t="s">
        <v>249</v>
      </c>
      <c r="C53" s="648" t="s">
        <v>250</v>
      </c>
      <c r="D53" s="682">
        <v>0</v>
      </c>
      <c r="E53" s="683">
        <v>0</v>
      </c>
      <c r="F53" s="636"/>
    </row>
    <row r="54" spans="1:6" ht="12.75" customHeight="1">
      <c r="A54" s="646" t="s">
        <v>251</v>
      </c>
      <c r="B54" s="647" t="s">
        <v>252</v>
      </c>
      <c r="C54" s="648" t="s">
        <v>253</v>
      </c>
      <c r="D54" s="682">
        <v>0</v>
      </c>
      <c r="E54" s="683">
        <v>0</v>
      </c>
      <c r="F54" s="636"/>
    </row>
    <row r="55" spans="1:6" ht="12.75" customHeight="1">
      <c r="A55" s="646" t="s">
        <v>254</v>
      </c>
      <c r="B55" s="647" t="s">
        <v>255</v>
      </c>
      <c r="C55" s="648" t="s">
        <v>256</v>
      </c>
      <c r="D55" s="682">
        <v>0</v>
      </c>
      <c r="E55" s="683">
        <v>0</v>
      </c>
      <c r="F55" s="636"/>
    </row>
    <row r="56" spans="1:6" ht="12.75" customHeight="1">
      <c r="A56" s="646" t="s">
        <v>257</v>
      </c>
      <c r="B56" s="647" t="s">
        <v>258</v>
      </c>
      <c r="C56" s="648" t="s">
        <v>259</v>
      </c>
      <c r="D56" s="682">
        <v>0</v>
      </c>
      <c r="E56" s="683">
        <v>0</v>
      </c>
      <c r="F56" s="636"/>
    </row>
    <row r="57" spans="1:6" ht="12.75" customHeight="1">
      <c r="A57" s="646" t="s">
        <v>260</v>
      </c>
      <c r="B57" s="647" t="s">
        <v>261</v>
      </c>
      <c r="C57" s="648" t="s">
        <v>262</v>
      </c>
      <c r="D57" s="682">
        <v>0</v>
      </c>
      <c r="E57" s="683">
        <v>0</v>
      </c>
      <c r="F57" s="636"/>
    </row>
    <row r="58" spans="1:6" ht="12.75" customHeight="1">
      <c r="A58" s="653" t="s">
        <v>263</v>
      </c>
      <c r="B58" s="647" t="s">
        <v>264</v>
      </c>
      <c r="C58" s="648" t="s">
        <v>265</v>
      </c>
      <c r="D58" s="651">
        <f>SUM(D59:D77)</f>
        <v>4139.593</v>
      </c>
      <c r="E58" s="652">
        <f>SUM(E59:E77)</f>
        <v>4403.298999999999</v>
      </c>
      <c r="F58" s="636"/>
    </row>
    <row r="59" spans="1:6" ht="12.75" customHeight="1">
      <c r="A59" s="646" t="s">
        <v>266</v>
      </c>
      <c r="B59" s="647" t="s">
        <v>267</v>
      </c>
      <c r="C59" s="648" t="s">
        <v>268</v>
      </c>
      <c r="D59" s="682">
        <v>1392.384</v>
      </c>
      <c r="E59" s="683">
        <v>1666.13</v>
      </c>
      <c r="F59" s="636"/>
    </row>
    <row r="60" spans="1:6" ht="12.75" customHeight="1">
      <c r="A60" s="646" t="s">
        <v>269</v>
      </c>
      <c r="B60" s="647" t="s">
        <v>270</v>
      </c>
      <c r="C60" s="648" t="s">
        <v>271</v>
      </c>
      <c r="D60" s="682">
        <v>0</v>
      </c>
      <c r="E60" s="683">
        <v>0</v>
      </c>
      <c r="F60" s="636"/>
    </row>
    <row r="61" spans="1:6" ht="12.75" customHeight="1">
      <c r="A61" s="646" t="s">
        <v>272</v>
      </c>
      <c r="B61" s="647" t="s">
        <v>273</v>
      </c>
      <c r="C61" s="648" t="s">
        <v>274</v>
      </c>
      <c r="D61" s="682">
        <v>0</v>
      </c>
      <c r="E61" s="683">
        <v>0</v>
      </c>
      <c r="F61" s="636"/>
    </row>
    <row r="62" spans="1:6" ht="12.75" customHeight="1">
      <c r="A62" s="646" t="s">
        <v>275</v>
      </c>
      <c r="B62" s="647" t="s">
        <v>261</v>
      </c>
      <c r="C62" s="648" t="s">
        <v>276</v>
      </c>
      <c r="D62" s="682">
        <v>1751.085</v>
      </c>
      <c r="E62" s="683">
        <v>2113.806</v>
      </c>
      <c r="F62" s="636"/>
    </row>
    <row r="63" spans="1:6" ht="12.75" customHeight="1">
      <c r="A63" s="646" t="s">
        <v>277</v>
      </c>
      <c r="B63" s="647" t="s">
        <v>278</v>
      </c>
      <c r="C63" s="648" t="s">
        <v>279</v>
      </c>
      <c r="D63" s="682">
        <v>0</v>
      </c>
      <c r="E63" s="683">
        <v>42.932</v>
      </c>
      <c r="F63" s="636"/>
    </row>
    <row r="64" spans="1:6" ht="12.75" customHeight="1">
      <c r="A64" s="646" t="s">
        <v>280</v>
      </c>
      <c r="B64" s="647" t="s">
        <v>281</v>
      </c>
      <c r="C64" s="648" t="s">
        <v>282</v>
      </c>
      <c r="D64" s="682">
        <v>395.687</v>
      </c>
      <c r="E64" s="683">
        <v>194.761</v>
      </c>
      <c r="F64" s="636"/>
    </row>
    <row r="65" spans="1:6" ht="12.75" customHeight="1">
      <c r="A65" s="662" t="s">
        <v>848</v>
      </c>
      <c r="B65" s="647" t="s">
        <v>283</v>
      </c>
      <c r="C65" s="648" t="s">
        <v>284</v>
      </c>
      <c r="D65" s="682">
        <v>0</v>
      </c>
      <c r="E65" s="683">
        <v>0</v>
      </c>
      <c r="F65" s="496"/>
    </row>
    <row r="66" spans="1:6" ht="12.75" customHeight="1">
      <c r="A66" s="646" t="s">
        <v>285</v>
      </c>
      <c r="B66" s="647" t="s">
        <v>286</v>
      </c>
      <c r="C66" s="648" t="s">
        <v>287</v>
      </c>
      <c r="D66" s="682">
        <v>0</v>
      </c>
      <c r="E66" s="683">
        <v>0</v>
      </c>
      <c r="F66" s="636"/>
    </row>
    <row r="67" spans="1:6" ht="12.75" customHeight="1">
      <c r="A67" s="646" t="s">
        <v>288</v>
      </c>
      <c r="B67" s="647" t="s">
        <v>289</v>
      </c>
      <c r="C67" s="648" t="s">
        <v>290</v>
      </c>
      <c r="D67" s="682">
        <v>0</v>
      </c>
      <c r="E67" s="683">
        <v>0</v>
      </c>
      <c r="F67" s="636"/>
    </row>
    <row r="68" spans="1:6" ht="12.75" customHeight="1">
      <c r="A68" s="646" t="s">
        <v>291</v>
      </c>
      <c r="B68" s="647" t="s">
        <v>292</v>
      </c>
      <c r="C68" s="648" t="s">
        <v>293</v>
      </c>
      <c r="D68" s="682">
        <v>0</v>
      </c>
      <c r="E68" s="683">
        <v>0</v>
      </c>
      <c r="F68" s="636"/>
    </row>
    <row r="69" spans="1:6" ht="12.75" customHeight="1">
      <c r="A69" s="646" t="s">
        <v>294</v>
      </c>
      <c r="B69" s="647" t="s">
        <v>295</v>
      </c>
      <c r="C69" s="648" t="s">
        <v>296</v>
      </c>
      <c r="D69" s="682">
        <v>0</v>
      </c>
      <c r="E69" s="683">
        <v>0</v>
      </c>
      <c r="F69" s="636"/>
    </row>
    <row r="70" spans="1:6" ht="12.75" customHeight="1">
      <c r="A70" s="646" t="s">
        <v>297</v>
      </c>
      <c r="B70" s="647" t="s">
        <v>298</v>
      </c>
      <c r="C70" s="648" t="s">
        <v>299</v>
      </c>
      <c r="D70" s="682">
        <v>0</v>
      </c>
      <c r="E70" s="683">
        <v>0</v>
      </c>
      <c r="F70" s="636"/>
    </row>
    <row r="71" spans="1:6" ht="12.75" customHeight="1">
      <c r="A71" s="646" t="s">
        <v>842</v>
      </c>
      <c r="B71" s="647" t="s">
        <v>300</v>
      </c>
      <c r="C71" s="648" t="s">
        <v>301</v>
      </c>
      <c r="D71" s="682">
        <v>0</v>
      </c>
      <c r="E71" s="683">
        <v>0</v>
      </c>
      <c r="F71" s="636"/>
    </row>
    <row r="72" spans="1:6" ht="12.75" customHeight="1">
      <c r="A72" s="646" t="s">
        <v>302</v>
      </c>
      <c r="B72" s="647" t="s">
        <v>303</v>
      </c>
      <c r="C72" s="648" t="s">
        <v>304</v>
      </c>
      <c r="D72" s="682">
        <v>0</v>
      </c>
      <c r="E72" s="683">
        <v>0</v>
      </c>
      <c r="F72" s="636"/>
    </row>
    <row r="73" spans="1:6" ht="12.75" customHeight="1">
      <c r="A73" s="646" t="s">
        <v>752</v>
      </c>
      <c r="B73" s="647" t="s">
        <v>305</v>
      </c>
      <c r="C73" s="648" t="s">
        <v>306</v>
      </c>
      <c r="D73" s="682">
        <v>0</v>
      </c>
      <c r="E73" s="683">
        <v>0</v>
      </c>
      <c r="F73" s="636"/>
    </row>
    <row r="74" spans="1:6" ht="12.75" customHeight="1">
      <c r="A74" s="646" t="s">
        <v>753</v>
      </c>
      <c r="B74" s="647" t="s">
        <v>307</v>
      </c>
      <c r="C74" s="648" t="s">
        <v>308</v>
      </c>
      <c r="D74" s="682">
        <v>0</v>
      </c>
      <c r="E74" s="683">
        <v>0</v>
      </c>
      <c r="F74" s="636"/>
    </row>
    <row r="75" spans="1:6" ht="12.75" customHeight="1">
      <c r="A75" s="646" t="s">
        <v>309</v>
      </c>
      <c r="B75" s="647" t="s">
        <v>310</v>
      </c>
      <c r="C75" s="648" t="s">
        <v>311</v>
      </c>
      <c r="D75" s="682">
        <v>0</v>
      </c>
      <c r="E75" s="683">
        <v>350.654</v>
      </c>
      <c r="F75" s="636"/>
    </row>
    <row r="76" spans="1:6" ht="12.75" customHeight="1">
      <c r="A76" s="646" t="s">
        <v>312</v>
      </c>
      <c r="B76" s="647" t="s">
        <v>313</v>
      </c>
      <c r="C76" s="648" t="s">
        <v>314</v>
      </c>
      <c r="D76" s="682">
        <v>600.437</v>
      </c>
      <c r="E76" s="683">
        <v>35.016</v>
      </c>
      <c r="F76" s="636"/>
    </row>
    <row r="77" spans="1:6" ht="12.75" customHeight="1">
      <c r="A77" s="646" t="s">
        <v>315</v>
      </c>
      <c r="B77" s="647" t="s">
        <v>316</v>
      </c>
      <c r="C77" s="648" t="s">
        <v>317</v>
      </c>
      <c r="D77" s="682">
        <v>0</v>
      </c>
      <c r="E77" s="683">
        <v>0</v>
      </c>
      <c r="F77" s="636"/>
    </row>
    <row r="78" spans="1:6" ht="12.75" customHeight="1">
      <c r="A78" s="653" t="s">
        <v>318</v>
      </c>
      <c r="B78" s="647" t="s">
        <v>319</v>
      </c>
      <c r="C78" s="648" t="s">
        <v>320</v>
      </c>
      <c r="D78" s="651">
        <f>SUM(D79:D86)</f>
        <v>73051.368</v>
      </c>
      <c r="E78" s="652">
        <f>SUM(E79:E86)</f>
        <v>90588.38399999999</v>
      </c>
      <c r="F78" s="636"/>
    </row>
    <row r="79" spans="1:6" ht="12.75" customHeight="1">
      <c r="A79" s="646" t="s">
        <v>321</v>
      </c>
      <c r="B79" s="647" t="s">
        <v>322</v>
      </c>
      <c r="C79" s="648" t="s">
        <v>323</v>
      </c>
      <c r="D79" s="682">
        <v>16.707</v>
      </c>
      <c r="E79" s="683">
        <v>51.25</v>
      </c>
      <c r="F79" s="636"/>
    </row>
    <row r="80" spans="1:6" ht="12.75" customHeight="1">
      <c r="A80" s="646" t="s">
        <v>324</v>
      </c>
      <c r="B80" s="647" t="s">
        <v>325</v>
      </c>
      <c r="C80" s="648" t="s">
        <v>326</v>
      </c>
      <c r="D80" s="682">
        <v>153.72</v>
      </c>
      <c r="E80" s="683">
        <v>66.48</v>
      </c>
      <c r="F80" s="636"/>
    </row>
    <row r="81" spans="1:6" ht="12.75" customHeight="1">
      <c r="A81" s="646" t="s">
        <v>327</v>
      </c>
      <c r="B81" s="647" t="s">
        <v>328</v>
      </c>
      <c r="C81" s="648" t="s">
        <v>329</v>
      </c>
      <c r="D81" s="682">
        <v>72880.941</v>
      </c>
      <c r="E81" s="683">
        <v>90470.654</v>
      </c>
      <c r="F81" s="636"/>
    </row>
    <row r="82" spans="1:6" ht="12.75" customHeight="1">
      <c r="A82" s="646" t="s">
        <v>330</v>
      </c>
      <c r="B82" s="647" t="s">
        <v>331</v>
      </c>
      <c r="C82" s="648" t="s">
        <v>332</v>
      </c>
      <c r="D82" s="682">
        <v>0</v>
      </c>
      <c r="E82" s="683">
        <v>0</v>
      </c>
      <c r="F82" s="636"/>
    </row>
    <row r="83" spans="1:6" ht="12.75" customHeight="1">
      <c r="A83" s="646" t="s">
        <v>333</v>
      </c>
      <c r="B83" s="647" t="s">
        <v>334</v>
      </c>
      <c r="C83" s="648" t="s">
        <v>335</v>
      </c>
      <c r="D83" s="682">
        <v>0</v>
      </c>
      <c r="E83" s="683">
        <v>0</v>
      </c>
      <c r="F83" s="636"/>
    </row>
    <row r="84" spans="1:6" ht="12.75" customHeight="1">
      <c r="A84" s="646" t="s">
        <v>336</v>
      </c>
      <c r="B84" s="647" t="s">
        <v>337</v>
      </c>
      <c r="C84" s="648" t="s">
        <v>338</v>
      </c>
      <c r="D84" s="682">
        <v>0</v>
      </c>
      <c r="E84" s="683">
        <v>0</v>
      </c>
      <c r="F84" s="636"/>
    </row>
    <row r="85" spans="1:6" ht="12.75" customHeight="1">
      <c r="A85" s="646" t="s">
        <v>339</v>
      </c>
      <c r="B85" s="647" t="s">
        <v>340</v>
      </c>
      <c r="C85" s="648" t="s">
        <v>341</v>
      </c>
      <c r="D85" s="682">
        <v>0</v>
      </c>
      <c r="E85" s="683">
        <v>0</v>
      </c>
      <c r="F85" s="636"/>
    </row>
    <row r="86" spans="1:6" ht="12.75" customHeight="1">
      <c r="A86" s="646" t="s">
        <v>342</v>
      </c>
      <c r="B86" s="647" t="s">
        <v>343</v>
      </c>
      <c r="C86" s="648" t="s">
        <v>344</v>
      </c>
      <c r="D86" s="682">
        <v>0</v>
      </c>
      <c r="E86" s="683">
        <v>0</v>
      </c>
      <c r="F86" s="636"/>
    </row>
    <row r="87" spans="1:6" ht="12.75" customHeight="1">
      <c r="A87" s="653" t="s">
        <v>345</v>
      </c>
      <c r="B87" s="647" t="s">
        <v>346</v>
      </c>
      <c r="C87" s="648" t="s">
        <v>347</v>
      </c>
      <c r="D87" s="651">
        <f>SUM(D88:D90)</f>
        <v>430.834</v>
      </c>
      <c r="E87" s="652">
        <f>SUM(E88:E90)</f>
        <v>1051.495</v>
      </c>
      <c r="F87" s="636"/>
    </row>
    <row r="88" spans="1:6" ht="12.75" customHeight="1">
      <c r="A88" s="646" t="s">
        <v>348</v>
      </c>
      <c r="B88" s="647" t="s">
        <v>349</v>
      </c>
      <c r="C88" s="648" t="s">
        <v>350</v>
      </c>
      <c r="D88" s="682">
        <v>430.834</v>
      </c>
      <c r="E88" s="683">
        <v>1051.495</v>
      </c>
      <c r="F88" s="636"/>
    </row>
    <row r="89" spans="1:6" ht="12.75" customHeight="1">
      <c r="A89" s="646" t="s">
        <v>351</v>
      </c>
      <c r="B89" s="647" t="s">
        <v>352</v>
      </c>
      <c r="C89" s="648" t="s">
        <v>353</v>
      </c>
      <c r="D89" s="682">
        <v>0</v>
      </c>
      <c r="E89" s="683">
        <v>0</v>
      </c>
      <c r="F89" s="636"/>
    </row>
    <row r="90" spans="1:6" ht="12.75" customHeight="1">
      <c r="A90" s="646" t="s">
        <v>354</v>
      </c>
      <c r="B90" s="647" t="s">
        <v>355</v>
      </c>
      <c r="C90" s="648" t="s">
        <v>356</v>
      </c>
      <c r="D90" s="682">
        <v>0</v>
      </c>
      <c r="E90" s="683">
        <v>0</v>
      </c>
      <c r="F90" s="636"/>
    </row>
    <row r="91" spans="1:6" ht="12.75" customHeight="1" thickBot="1">
      <c r="A91" s="654" t="s">
        <v>357</v>
      </c>
      <c r="B91" s="655" t="s">
        <v>358</v>
      </c>
      <c r="C91" s="656" t="s">
        <v>359</v>
      </c>
      <c r="D91" s="663">
        <f>D7+D47</f>
        <v>176783.47750000004</v>
      </c>
      <c r="E91" s="664">
        <f>E7+E47</f>
        <v>187470.349</v>
      </c>
      <c r="F91" s="636"/>
    </row>
    <row r="92" spans="1:6" ht="12.75" customHeight="1" thickBot="1">
      <c r="A92" s="665" t="s">
        <v>360</v>
      </c>
      <c r="B92" s="1081" t="s">
        <v>361</v>
      </c>
      <c r="C92" s="1082"/>
      <c r="D92" s="666" t="s">
        <v>805</v>
      </c>
      <c r="E92" s="667" t="s">
        <v>806</v>
      </c>
      <c r="F92" s="636"/>
    </row>
    <row r="93" spans="1:6" ht="12.75" customHeight="1">
      <c r="A93" s="668" t="s">
        <v>362</v>
      </c>
      <c r="B93" s="669" t="s">
        <v>363</v>
      </c>
      <c r="C93" s="670" t="s">
        <v>364</v>
      </c>
      <c r="D93" s="649">
        <f>D94+D98</f>
        <v>143327.65</v>
      </c>
      <c r="E93" s="650">
        <f>E94+E98</f>
        <v>144909.19499999998</v>
      </c>
      <c r="F93" s="636"/>
    </row>
    <row r="94" spans="1:6" ht="12.75" customHeight="1">
      <c r="A94" s="646" t="s">
        <v>365</v>
      </c>
      <c r="B94" s="647" t="s">
        <v>366</v>
      </c>
      <c r="C94" s="648" t="s">
        <v>367</v>
      </c>
      <c r="D94" s="651">
        <f>SUM(D95:D97)</f>
        <v>137959.753</v>
      </c>
      <c r="E94" s="652">
        <f>SUM(E95:E97)</f>
        <v>138091.03399999999</v>
      </c>
      <c r="F94" s="636"/>
    </row>
    <row r="95" spans="1:6" ht="12.75" customHeight="1">
      <c r="A95" s="646" t="s">
        <v>368</v>
      </c>
      <c r="B95" s="647" t="s">
        <v>369</v>
      </c>
      <c r="C95" s="648" t="s">
        <v>370</v>
      </c>
      <c r="D95" s="682">
        <v>99203.573</v>
      </c>
      <c r="E95" s="683">
        <v>91417.655</v>
      </c>
      <c r="F95" s="636"/>
    </row>
    <row r="96" spans="1:6" ht="12.75" customHeight="1">
      <c r="A96" s="646" t="s">
        <v>371</v>
      </c>
      <c r="B96" s="647" t="s">
        <v>372</v>
      </c>
      <c r="C96" s="648" t="s">
        <v>373</v>
      </c>
      <c r="D96" s="682">
        <v>38756.18</v>
      </c>
      <c r="E96" s="683">
        <v>46673.379</v>
      </c>
      <c r="F96" s="636"/>
    </row>
    <row r="97" spans="1:6" ht="12.75" customHeight="1">
      <c r="A97" s="646" t="s">
        <v>374</v>
      </c>
      <c r="B97" s="647" t="s">
        <v>375</v>
      </c>
      <c r="C97" s="648" t="s">
        <v>376</v>
      </c>
      <c r="D97" s="682">
        <v>0</v>
      </c>
      <c r="E97" s="683">
        <v>0</v>
      </c>
      <c r="F97" s="637"/>
    </row>
    <row r="98" spans="1:6" ht="12.75" customHeight="1">
      <c r="A98" s="653" t="s">
        <v>845</v>
      </c>
      <c r="B98" s="647" t="s">
        <v>377</v>
      </c>
      <c r="C98" s="648" t="s">
        <v>378</v>
      </c>
      <c r="D98" s="651">
        <f>SUM(D99:D102)</f>
        <v>5367.897</v>
      </c>
      <c r="E98" s="652">
        <f>SUM(E99:E102)</f>
        <v>6818.161</v>
      </c>
      <c r="F98" s="636"/>
    </row>
    <row r="99" spans="1:6" ht="12.75" customHeight="1">
      <c r="A99" s="646" t="s">
        <v>380</v>
      </c>
      <c r="B99" s="647" t="s">
        <v>381</v>
      </c>
      <c r="C99" s="648" t="s">
        <v>382</v>
      </c>
      <c r="D99" s="682">
        <v>0</v>
      </c>
      <c r="E99" s="683">
        <v>2712.319</v>
      </c>
      <c r="F99" s="636"/>
    </row>
    <row r="100" spans="1:6" ht="12.75" customHeight="1">
      <c r="A100" s="646" t="s">
        <v>383</v>
      </c>
      <c r="B100" s="647" t="s">
        <v>384</v>
      </c>
      <c r="C100" s="648" t="s">
        <v>385</v>
      </c>
      <c r="D100" s="682">
        <v>1181.456</v>
      </c>
      <c r="E100" s="683">
        <v>0</v>
      </c>
      <c r="F100" s="636"/>
    </row>
    <row r="101" spans="1:6" ht="12.75" customHeight="1">
      <c r="A101" s="646" t="s">
        <v>38</v>
      </c>
      <c r="B101" s="647" t="s">
        <v>39</v>
      </c>
      <c r="C101" s="648" t="s">
        <v>40</v>
      </c>
      <c r="D101" s="682">
        <v>0</v>
      </c>
      <c r="E101" s="683">
        <v>0</v>
      </c>
      <c r="F101" s="636"/>
    </row>
    <row r="102" spans="1:6" ht="12.75" customHeight="1">
      <c r="A102" s="646" t="s">
        <v>847</v>
      </c>
      <c r="B102" s="647" t="s">
        <v>386</v>
      </c>
      <c r="C102" s="648" t="s">
        <v>387</v>
      </c>
      <c r="D102" s="682">
        <v>4186.441</v>
      </c>
      <c r="E102" s="683">
        <v>4105.842</v>
      </c>
      <c r="F102" s="636"/>
    </row>
    <row r="103" spans="1:6" ht="12.75" customHeight="1">
      <c r="A103" s="646" t="s">
        <v>388</v>
      </c>
      <c r="B103" s="671" t="s">
        <v>389</v>
      </c>
      <c r="C103" s="648" t="s">
        <v>390</v>
      </c>
      <c r="D103" s="651">
        <f>D104+D106+D114+D138</f>
        <v>33455.828</v>
      </c>
      <c r="E103" s="652">
        <f>E104+E106+E114+E138</f>
        <v>42561.151</v>
      </c>
      <c r="F103" s="636"/>
    </row>
    <row r="104" spans="1:6" ht="12.75" customHeight="1">
      <c r="A104" s="646" t="s">
        <v>414</v>
      </c>
      <c r="B104" s="647" t="s">
        <v>415</v>
      </c>
      <c r="C104" s="648" t="s">
        <v>416</v>
      </c>
      <c r="D104" s="682">
        <v>0</v>
      </c>
      <c r="E104" s="683">
        <v>0</v>
      </c>
      <c r="F104" s="636"/>
    </row>
    <row r="105" spans="1:6" ht="12.75" customHeight="1">
      <c r="A105" s="646" t="s">
        <v>417</v>
      </c>
      <c r="B105" s="647" t="s">
        <v>418</v>
      </c>
      <c r="C105" s="648" t="s">
        <v>419</v>
      </c>
      <c r="D105" s="682">
        <v>0</v>
      </c>
      <c r="E105" s="683">
        <v>0</v>
      </c>
      <c r="F105" s="636"/>
    </row>
    <row r="106" spans="1:6" ht="12.75" customHeight="1">
      <c r="A106" s="646" t="s">
        <v>420</v>
      </c>
      <c r="B106" s="647" t="s">
        <v>421</v>
      </c>
      <c r="C106" s="648" t="s">
        <v>422</v>
      </c>
      <c r="D106" s="651">
        <f>SUM(D107:D113)</f>
        <v>0</v>
      </c>
      <c r="E106" s="652">
        <f>SUM(E107:E113)</f>
        <v>0</v>
      </c>
      <c r="F106" s="636"/>
    </row>
    <row r="107" spans="1:6" ht="12.75" customHeight="1">
      <c r="A107" s="646" t="s">
        <v>423</v>
      </c>
      <c r="B107" s="647" t="s">
        <v>424</v>
      </c>
      <c r="C107" s="648" t="s">
        <v>425</v>
      </c>
      <c r="D107" s="682">
        <v>0</v>
      </c>
      <c r="E107" s="683">
        <v>0</v>
      </c>
      <c r="F107" s="636"/>
    </row>
    <row r="108" spans="1:6" ht="12.75" customHeight="1">
      <c r="A108" s="646" t="s">
        <v>754</v>
      </c>
      <c r="B108" s="647" t="s">
        <v>426</v>
      </c>
      <c r="C108" s="648" t="s">
        <v>427</v>
      </c>
      <c r="D108" s="682">
        <v>0</v>
      </c>
      <c r="E108" s="683">
        <v>0</v>
      </c>
      <c r="F108" s="636"/>
    </row>
    <row r="109" spans="1:6" ht="12.75" customHeight="1">
      <c r="A109" s="646" t="s">
        <v>428</v>
      </c>
      <c r="B109" s="647" t="s">
        <v>429</v>
      </c>
      <c r="C109" s="648" t="s">
        <v>430</v>
      </c>
      <c r="D109" s="682">
        <v>0</v>
      </c>
      <c r="E109" s="683">
        <v>0</v>
      </c>
      <c r="F109" s="636"/>
    </row>
    <row r="110" spans="1:6" ht="12.75" customHeight="1">
      <c r="A110" s="646" t="s">
        <v>431</v>
      </c>
      <c r="B110" s="647" t="s">
        <v>432</v>
      </c>
      <c r="C110" s="648" t="s">
        <v>433</v>
      </c>
      <c r="D110" s="682">
        <v>0</v>
      </c>
      <c r="E110" s="683">
        <v>0</v>
      </c>
      <c r="F110" s="636"/>
    </row>
    <row r="111" spans="1:6" ht="12.75" customHeight="1">
      <c r="A111" s="646" t="s">
        <v>434</v>
      </c>
      <c r="B111" s="647" t="s">
        <v>435</v>
      </c>
      <c r="C111" s="648" t="s">
        <v>436</v>
      </c>
      <c r="D111" s="682">
        <v>0</v>
      </c>
      <c r="E111" s="683">
        <v>0</v>
      </c>
      <c r="F111" s="636"/>
    </row>
    <row r="112" spans="1:6" ht="12.75" customHeight="1">
      <c r="A112" s="646" t="s">
        <v>437</v>
      </c>
      <c r="B112" s="647" t="s">
        <v>438</v>
      </c>
      <c r="C112" s="648" t="s">
        <v>439</v>
      </c>
      <c r="D112" s="682">
        <v>0</v>
      </c>
      <c r="E112" s="683">
        <v>0</v>
      </c>
      <c r="F112" s="636"/>
    </row>
    <row r="113" spans="1:6" ht="12.75" customHeight="1">
      <c r="A113" s="646" t="s">
        <v>440</v>
      </c>
      <c r="B113" s="647" t="s">
        <v>441</v>
      </c>
      <c r="C113" s="648" t="s">
        <v>442</v>
      </c>
      <c r="D113" s="682">
        <v>0</v>
      </c>
      <c r="E113" s="683">
        <v>0</v>
      </c>
      <c r="F113" s="636"/>
    </row>
    <row r="114" spans="1:6" ht="12.75" customHeight="1">
      <c r="A114" s="653" t="s">
        <v>443</v>
      </c>
      <c r="B114" s="647" t="s">
        <v>444</v>
      </c>
      <c r="C114" s="648" t="s">
        <v>445</v>
      </c>
      <c r="D114" s="651">
        <f>SUM(D115:D137)</f>
        <v>28726.620000000003</v>
      </c>
      <c r="E114" s="652">
        <f>SUM(E115:E137)</f>
        <v>36723.383</v>
      </c>
      <c r="F114" s="636"/>
    </row>
    <row r="115" spans="1:6" ht="12.75" customHeight="1">
      <c r="A115" s="646" t="s">
        <v>446</v>
      </c>
      <c r="B115" s="647" t="s">
        <v>447</v>
      </c>
      <c r="C115" s="648" t="s">
        <v>448</v>
      </c>
      <c r="D115" s="682">
        <v>456.535</v>
      </c>
      <c r="E115" s="683">
        <v>802.784</v>
      </c>
      <c r="F115" s="636"/>
    </row>
    <row r="116" spans="1:6" ht="12.75" customHeight="1">
      <c r="A116" s="646" t="s">
        <v>449</v>
      </c>
      <c r="B116" s="647" t="s">
        <v>450</v>
      </c>
      <c r="C116" s="648" t="s">
        <v>451</v>
      </c>
      <c r="D116" s="682">
        <v>0</v>
      </c>
      <c r="E116" s="683">
        <v>0</v>
      </c>
      <c r="F116" s="636"/>
    </row>
    <row r="117" spans="1:6" ht="12.75" customHeight="1">
      <c r="A117" s="646" t="s">
        <v>452</v>
      </c>
      <c r="B117" s="647" t="s">
        <v>453</v>
      </c>
      <c r="C117" s="648" t="s">
        <v>454</v>
      </c>
      <c r="D117" s="682">
        <v>82.85</v>
      </c>
      <c r="E117" s="683">
        <v>86.05</v>
      </c>
      <c r="F117" s="636"/>
    </row>
    <row r="118" spans="1:6" ht="12.75" customHeight="1">
      <c r="A118" s="646" t="s">
        <v>455</v>
      </c>
      <c r="B118" s="647" t="s">
        <v>456</v>
      </c>
      <c r="C118" s="648" t="s">
        <v>457</v>
      </c>
      <c r="D118" s="682">
        <v>1898.877</v>
      </c>
      <c r="E118" s="683">
        <v>2656.061</v>
      </c>
      <c r="F118" s="636"/>
    </row>
    <row r="119" spans="1:6" ht="12.75" customHeight="1">
      <c r="A119" s="646" t="s">
        <v>458</v>
      </c>
      <c r="B119" s="647" t="s">
        <v>459</v>
      </c>
      <c r="C119" s="648" t="s">
        <v>460</v>
      </c>
      <c r="D119" s="682">
        <v>12766.171</v>
      </c>
      <c r="E119" s="683">
        <v>15997.318</v>
      </c>
      <c r="F119" s="636"/>
    </row>
    <row r="120" spans="1:6" ht="12.75" customHeight="1">
      <c r="A120" s="646" t="s">
        <v>461</v>
      </c>
      <c r="B120" s="647" t="s">
        <v>462</v>
      </c>
      <c r="C120" s="648" t="s">
        <v>463</v>
      </c>
      <c r="D120" s="682">
        <v>72.25</v>
      </c>
      <c r="E120" s="683">
        <v>72.75</v>
      </c>
      <c r="F120" s="636"/>
    </row>
    <row r="121" spans="1:6" ht="12.75" customHeight="1">
      <c r="A121" s="646" t="s">
        <v>811</v>
      </c>
      <c r="B121" s="647" t="s">
        <v>283</v>
      </c>
      <c r="C121" s="648" t="s">
        <v>464</v>
      </c>
      <c r="D121" s="682">
        <v>7054.937</v>
      </c>
      <c r="E121" s="683">
        <v>8862.504</v>
      </c>
      <c r="F121" s="636"/>
    </row>
    <row r="122" spans="1:6" ht="12.75" customHeight="1">
      <c r="A122" s="646" t="s">
        <v>465</v>
      </c>
      <c r="B122" s="647" t="s">
        <v>286</v>
      </c>
      <c r="C122" s="648" t="s">
        <v>466</v>
      </c>
      <c r="D122" s="682">
        <v>0</v>
      </c>
      <c r="E122" s="683">
        <v>0</v>
      </c>
      <c r="F122" s="636"/>
    </row>
    <row r="123" spans="1:6" ht="12.75" customHeight="1">
      <c r="A123" s="646" t="s">
        <v>467</v>
      </c>
      <c r="B123" s="647" t="s">
        <v>289</v>
      </c>
      <c r="C123" s="648" t="s">
        <v>468</v>
      </c>
      <c r="D123" s="682">
        <v>2971.495</v>
      </c>
      <c r="E123" s="683">
        <v>3836.06</v>
      </c>
      <c r="F123" s="636"/>
    </row>
    <row r="124" spans="1:6" ht="12.75" customHeight="1">
      <c r="A124" s="646" t="s">
        <v>469</v>
      </c>
      <c r="B124" s="647" t="s">
        <v>292</v>
      </c>
      <c r="C124" s="648" t="s">
        <v>470</v>
      </c>
      <c r="D124" s="682">
        <v>0</v>
      </c>
      <c r="E124" s="683">
        <v>0</v>
      </c>
      <c r="F124" s="636"/>
    </row>
    <row r="125" spans="1:6" ht="12.75" customHeight="1">
      <c r="A125" s="646" t="s">
        <v>471</v>
      </c>
      <c r="B125" s="647" t="s">
        <v>295</v>
      </c>
      <c r="C125" s="648" t="s">
        <v>472</v>
      </c>
      <c r="D125" s="682">
        <v>0</v>
      </c>
      <c r="E125" s="683">
        <v>0</v>
      </c>
      <c r="F125" s="636"/>
    </row>
    <row r="126" spans="1:6" ht="12.75" customHeight="1">
      <c r="A126" s="646" t="s">
        <v>473</v>
      </c>
      <c r="B126" s="647" t="s">
        <v>298</v>
      </c>
      <c r="C126" s="648" t="s">
        <v>474</v>
      </c>
      <c r="D126" s="682">
        <v>867.408</v>
      </c>
      <c r="E126" s="683">
        <v>741.899</v>
      </c>
      <c r="F126" s="636"/>
    </row>
    <row r="127" spans="1:6" ht="12.75">
      <c r="A127" s="646" t="s">
        <v>841</v>
      </c>
      <c r="B127" s="647" t="s">
        <v>300</v>
      </c>
      <c r="C127" s="648" t="s">
        <v>475</v>
      </c>
      <c r="D127" s="682">
        <v>1178.749</v>
      </c>
      <c r="E127" s="683">
        <v>465.313</v>
      </c>
      <c r="F127" s="636"/>
    </row>
    <row r="128" spans="1:6" ht="12.75">
      <c r="A128" s="662" t="s">
        <v>846</v>
      </c>
      <c r="B128" s="647" t="s">
        <v>476</v>
      </c>
      <c r="C128" s="648" t="s">
        <v>477</v>
      </c>
      <c r="D128" s="682">
        <v>0</v>
      </c>
      <c r="E128" s="683">
        <v>0</v>
      </c>
      <c r="F128" s="636"/>
    </row>
    <row r="129" spans="1:6" ht="12.75" customHeight="1">
      <c r="A129" s="646" t="s">
        <v>478</v>
      </c>
      <c r="B129" s="647" t="s">
        <v>479</v>
      </c>
      <c r="C129" s="648" t="s">
        <v>480</v>
      </c>
      <c r="D129" s="682">
        <v>0</v>
      </c>
      <c r="E129" s="683">
        <v>0</v>
      </c>
      <c r="F129" s="636"/>
    </row>
    <row r="130" spans="1:6" ht="12.75" customHeight="1">
      <c r="A130" s="646" t="s">
        <v>481</v>
      </c>
      <c r="B130" s="647" t="s">
        <v>305</v>
      </c>
      <c r="C130" s="648" t="s">
        <v>482</v>
      </c>
      <c r="D130" s="682">
        <v>0</v>
      </c>
      <c r="E130" s="683">
        <v>0</v>
      </c>
      <c r="F130" s="636"/>
    </row>
    <row r="131" spans="1:6" ht="12.75" customHeight="1">
      <c r="A131" s="646" t="s">
        <v>483</v>
      </c>
      <c r="B131" s="647" t="s">
        <v>484</v>
      </c>
      <c r="C131" s="648" t="s">
        <v>485</v>
      </c>
      <c r="D131" s="682">
        <v>43.4</v>
      </c>
      <c r="E131" s="683">
        <v>85.602</v>
      </c>
      <c r="F131" s="636"/>
    </row>
    <row r="132" spans="1:6" ht="12.75" customHeight="1">
      <c r="A132" s="646" t="s">
        <v>486</v>
      </c>
      <c r="B132" s="647" t="s">
        <v>487</v>
      </c>
      <c r="C132" s="648" t="s">
        <v>488</v>
      </c>
      <c r="D132" s="682">
        <v>0</v>
      </c>
      <c r="E132" s="683">
        <v>0</v>
      </c>
      <c r="F132" s="636"/>
    </row>
    <row r="133" spans="1:6" ht="12.75" customHeight="1">
      <c r="A133" s="646" t="s">
        <v>489</v>
      </c>
      <c r="B133" s="647" t="s">
        <v>490</v>
      </c>
      <c r="C133" s="648" t="s">
        <v>491</v>
      </c>
      <c r="D133" s="682">
        <v>0</v>
      </c>
      <c r="E133" s="683">
        <v>0</v>
      </c>
      <c r="F133" s="636"/>
    </row>
    <row r="134" spans="1:6" ht="12.75" customHeight="1">
      <c r="A134" s="646" t="s">
        <v>755</v>
      </c>
      <c r="B134" s="647" t="s">
        <v>492</v>
      </c>
      <c r="C134" s="648" t="s">
        <v>493</v>
      </c>
      <c r="D134" s="682">
        <v>0</v>
      </c>
      <c r="E134" s="683">
        <v>0</v>
      </c>
      <c r="F134" s="636"/>
    </row>
    <row r="135" spans="1:6" ht="12.75" customHeight="1">
      <c r="A135" s="646" t="s">
        <v>494</v>
      </c>
      <c r="B135" s="647" t="s">
        <v>495</v>
      </c>
      <c r="C135" s="648" t="s">
        <v>496</v>
      </c>
      <c r="D135" s="682">
        <v>0</v>
      </c>
      <c r="E135" s="683">
        <v>0</v>
      </c>
      <c r="F135" s="636"/>
    </row>
    <row r="136" spans="1:6" ht="12.75" customHeight="1">
      <c r="A136" s="646" t="s">
        <v>497</v>
      </c>
      <c r="B136" s="647" t="s">
        <v>438</v>
      </c>
      <c r="C136" s="648" t="s">
        <v>498</v>
      </c>
      <c r="D136" s="682">
        <v>1333.948</v>
      </c>
      <c r="E136" s="683">
        <v>3117.042</v>
      </c>
      <c r="F136" s="636"/>
    </row>
    <row r="137" spans="1:6" ht="12.75" customHeight="1">
      <c r="A137" s="646" t="s">
        <v>499</v>
      </c>
      <c r="B137" s="647" t="s">
        <v>500</v>
      </c>
      <c r="C137" s="648" t="s">
        <v>501</v>
      </c>
      <c r="D137" s="682">
        <v>0</v>
      </c>
      <c r="E137" s="683">
        <v>0</v>
      </c>
      <c r="F137" s="636"/>
    </row>
    <row r="138" spans="1:6" ht="12.75" customHeight="1">
      <c r="A138" s="653" t="s">
        <v>502</v>
      </c>
      <c r="B138" s="647" t="s">
        <v>503</v>
      </c>
      <c r="C138" s="648" t="s">
        <v>504</v>
      </c>
      <c r="D138" s="651">
        <f>SUM(D139:D141)</f>
        <v>4729.208</v>
      </c>
      <c r="E138" s="652">
        <f>SUM(E139:E141)</f>
        <v>5837.768</v>
      </c>
      <c r="F138" s="636"/>
    </row>
    <row r="139" spans="1:6" ht="12.75" customHeight="1">
      <c r="A139" s="646" t="s">
        <v>505</v>
      </c>
      <c r="B139" s="647" t="s">
        <v>506</v>
      </c>
      <c r="C139" s="648" t="s">
        <v>507</v>
      </c>
      <c r="D139" s="682">
        <v>0</v>
      </c>
      <c r="E139" s="683">
        <v>0</v>
      </c>
      <c r="F139" s="636"/>
    </row>
    <row r="140" spans="1:6" ht="12.75" customHeight="1">
      <c r="A140" s="646" t="s">
        <v>508</v>
      </c>
      <c r="B140" s="647" t="s">
        <v>509</v>
      </c>
      <c r="C140" s="648" t="s">
        <v>510</v>
      </c>
      <c r="D140" s="682">
        <v>4729.208</v>
      </c>
      <c r="E140" s="683">
        <v>5837.768</v>
      </c>
      <c r="F140" s="636"/>
    </row>
    <row r="141" spans="1:6" ht="12.75" customHeight="1">
      <c r="A141" s="646" t="s">
        <v>511</v>
      </c>
      <c r="B141" s="647" t="s">
        <v>512</v>
      </c>
      <c r="C141" s="648" t="s">
        <v>513</v>
      </c>
      <c r="D141" s="682">
        <v>0</v>
      </c>
      <c r="E141" s="683">
        <v>0</v>
      </c>
      <c r="F141" s="636"/>
    </row>
    <row r="142" spans="1:6" ht="12.75" customHeight="1" thickBot="1">
      <c r="A142" s="654" t="s">
        <v>514</v>
      </c>
      <c r="B142" s="672" t="s">
        <v>515</v>
      </c>
      <c r="C142" s="656" t="s">
        <v>516</v>
      </c>
      <c r="D142" s="673">
        <f>D93+D103</f>
        <v>176783.478</v>
      </c>
      <c r="E142" s="664">
        <f>E93+E103</f>
        <v>187470.34599999996</v>
      </c>
      <c r="F142" s="636"/>
    </row>
    <row r="143" spans="1:6" ht="12.75" customHeight="1">
      <c r="A143" s="674"/>
      <c r="B143" s="675"/>
      <c r="C143" s="675"/>
      <c r="D143" s="676"/>
      <c r="E143" s="676"/>
      <c r="F143" s="636"/>
    </row>
    <row r="144" spans="1:6" ht="12.75" customHeight="1">
      <c r="A144" s="674" t="s">
        <v>789</v>
      </c>
      <c r="B144" s="675"/>
      <c r="C144" s="675"/>
      <c r="D144" s="676"/>
      <c r="E144" s="676"/>
      <c r="F144" s="636"/>
    </row>
    <row r="145" spans="1:6" ht="12.75" customHeight="1">
      <c r="A145" s="677" t="s">
        <v>809</v>
      </c>
      <c r="B145" s="678"/>
      <c r="C145" s="678"/>
      <c r="D145" s="676"/>
      <c r="E145" s="676"/>
      <c r="F145" s="636"/>
    </row>
    <row r="146" spans="1:6" ht="12.75">
      <c r="A146" s="679" t="s">
        <v>999</v>
      </c>
      <c r="B146" s="680"/>
      <c r="C146" s="680"/>
      <c r="D146" s="676"/>
      <c r="E146" s="676"/>
      <c r="F146" s="636"/>
    </row>
    <row r="147" spans="1:6" ht="12.75" customHeight="1">
      <c r="A147" s="681" t="s">
        <v>1000</v>
      </c>
      <c r="B147" s="680"/>
      <c r="C147" s="680"/>
      <c r="D147" s="676"/>
      <c r="E147" s="676"/>
      <c r="F147" s="636"/>
    </row>
    <row r="148" ht="12.75" customHeight="1">
      <c r="A148" s="104"/>
    </row>
  </sheetData>
  <sheetProtection sheet="1"/>
  <mergeCells count="6">
    <mergeCell ref="B92:C92"/>
    <mergeCell ref="B6:C6"/>
    <mergeCell ref="A1:E1"/>
    <mergeCell ref="A2:E2"/>
    <mergeCell ref="A4:E4"/>
    <mergeCell ref="A3:E3"/>
  </mergeCells>
  <printOptions/>
  <pageMargins left="0.5905511811023623" right="0" top="0.3937007874015748" bottom="0.1968503937007874" header="0" footer="0"/>
  <pageSetup horizontalDpi="600" verticalDpi="600" orientation="portrait" paperSize="9" scale="78" r:id="rId1"/>
  <rowBreaks count="1" manualBreakCount="1">
    <brk id="77" max="4" man="1"/>
  </rowBreaks>
  <ignoredErrors>
    <ignoredError sqref="B9:B46 B49:C91 C7:C48 B102:C142 B93:C100" numberStoredAsText="1"/>
  </ignoredErrors>
</worksheet>
</file>

<file path=xl/worksheets/sheet10.xml><?xml version="1.0" encoding="utf-8"?>
<worksheet xmlns="http://schemas.openxmlformats.org/spreadsheetml/2006/main" xmlns:r="http://schemas.openxmlformats.org/officeDocument/2006/relationships">
  <sheetPr>
    <tabColor rgb="FFF07F52"/>
    <pageSetUpPr fitToPage="1"/>
  </sheetPr>
  <dimension ref="A1:S50"/>
  <sheetViews>
    <sheetView zoomScale="89" zoomScaleNormal="89" zoomScalePageLayoutView="0" workbookViewId="0" topLeftCell="A1">
      <selection activeCell="R30" sqref="R30:R31"/>
    </sheetView>
  </sheetViews>
  <sheetFormatPr defaultColWidth="9.421875" defaultRowHeight="15"/>
  <cols>
    <col min="1" max="1" width="4.00390625" style="94" customWidth="1"/>
    <col min="2" max="2" width="2.28125" style="94" customWidth="1"/>
    <col min="3" max="3" width="4.7109375" style="94" customWidth="1"/>
    <col min="4" max="4" width="7.7109375" style="94" customWidth="1"/>
    <col min="5" max="5" width="41.57421875" style="94" customWidth="1"/>
    <col min="6" max="6" width="5.421875" style="94" customWidth="1"/>
    <col min="7" max="7" width="12.421875" style="94" customWidth="1"/>
    <col min="8" max="8" width="10.140625" style="94" customWidth="1"/>
    <col min="9" max="9" width="11.00390625" style="94" customWidth="1"/>
    <col min="10" max="10" width="9.7109375" style="94" customWidth="1"/>
    <col min="11" max="11" width="11.28125" style="94" customWidth="1"/>
    <col min="12" max="12" width="9.421875" style="94" customWidth="1"/>
    <col min="13" max="13" width="10.8515625" style="94" customWidth="1"/>
    <col min="14" max="14" width="10.7109375" style="94" customWidth="1"/>
    <col min="15" max="15" width="10.421875" style="94" customWidth="1"/>
    <col min="16" max="16" width="10.8515625" style="94" customWidth="1"/>
    <col min="17" max="17" width="2.140625" style="94" customWidth="1"/>
    <col min="18" max="19" width="10.140625" style="94" customWidth="1"/>
    <col min="20" max="248" width="9.140625" style="94" customWidth="1"/>
    <col min="249" max="249" width="5.28125" style="94" customWidth="1"/>
    <col min="250" max="250" width="5.421875" style="94" customWidth="1"/>
    <col min="251" max="251" width="7.7109375" style="94" customWidth="1"/>
    <col min="252" max="252" width="39.421875" style="94" customWidth="1"/>
    <col min="253" max="253" width="11.28125" style="94" customWidth="1"/>
    <col min="254" max="16384" width="9.421875" style="94" customWidth="1"/>
  </cols>
  <sheetData>
    <row r="1" spans="1:6" ht="15.75">
      <c r="A1" s="962" t="s">
        <v>1012</v>
      </c>
      <c r="C1" s="891"/>
      <c r="D1" s="891"/>
      <c r="E1" s="891"/>
      <c r="F1" s="891"/>
    </row>
    <row r="2" spans="2:19" ht="16.5" thickBot="1">
      <c r="B2" s="891"/>
      <c r="C2" s="891"/>
      <c r="D2" s="891"/>
      <c r="S2" s="294" t="s">
        <v>655</v>
      </c>
    </row>
    <row r="3" spans="1:19" s="852" customFormat="1" ht="50.25" customHeight="1">
      <c r="A3" s="1130" t="s">
        <v>627</v>
      </c>
      <c r="B3" s="1193" t="s">
        <v>391</v>
      </c>
      <c r="C3" s="1193"/>
      <c r="D3" s="1193"/>
      <c r="E3" s="1193"/>
      <c r="F3" s="1208" t="s">
        <v>392</v>
      </c>
      <c r="G3" s="1197" t="s">
        <v>393</v>
      </c>
      <c r="H3" s="1198"/>
      <c r="I3" s="1198" t="s">
        <v>394</v>
      </c>
      <c r="J3" s="1198"/>
      <c r="K3" s="1198" t="s">
        <v>395</v>
      </c>
      <c r="L3" s="1198"/>
      <c r="M3" s="1206" t="s">
        <v>396</v>
      </c>
      <c r="N3" s="1211" t="s">
        <v>397</v>
      </c>
      <c r="O3" s="1201" t="s">
        <v>398</v>
      </c>
      <c r="P3" s="1199" t="s">
        <v>399</v>
      </c>
      <c r="Q3" s="990"/>
      <c r="R3" s="1201" t="s">
        <v>400</v>
      </c>
      <c r="S3" s="1203" t="s">
        <v>884</v>
      </c>
    </row>
    <row r="4" spans="1:19" s="852" customFormat="1" ht="15" customHeight="1">
      <c r="A4" s="1131"/>
      <c r="B4" s="1194"/>
      <c r="C4" s="1194"/>
      <c r="D4" s="1194"/>
      <c r="E4" s="1194"/>
      <c r="F4" s="1209"/>
      <c r="G4" s="991" t="s">
        <v>401</v>
      </c>
      <c r="H4" s="992" t="s">
        <v>402</v>
      </c>
      <c r="I4" s="992" t="s">
        <v>791</v>
      </c>
      <c r="J4" s="992" t="s">
        <v>796</v>
      </c>
      <c r="K4" s="992" t="s">
        <v>791</v>
      </c>
      <c r="L4" s="992" t="s">
        <v>796</v>
      </c>
      <c r="M4" s="1207"/>
      <c r="N4" s="1212"/>
      <c r="O4" s="1202"/>
      <c r="P4" s="1200"/>
      <c r="Q4" s="990"/>
      <c r="R4" s="1202"/>
      <c r="S4" s="1204"/>
    </row>
    <row r="5" spans="1:19" s="852" customFormat="1" ht="17.25" customHeight="1" thickBot="1">
      <c r="A5" s="1132"/>
      <c r="B5" s="1195"/>
      <c r="C5" s="1195"/>
      <c r="D5" s="1195"/>
      <c r="E5" s="1195"/>
      <c r="F5" s="1210"/>
      <c r="G5" s="993" t="s">
        <v>708</v>
      </c>
      <c r="H5" s="994" t="s">
        <v>709</v>
      </c>
      <c r="I5" s="994" t="s">
        <v>710</v>
      </c>
      <c r="J5" s="994" t="s">
        <v>711</v>
      </c>
      <c r="K5" s="994" t="s">
        <v>793</v>
      </c>
      <c r="L5" s="994" t="s">
        <v>794</v>
      </c>
      <c r="M5" s="995" t="s">
        <v>949</v>
      </c>
      <c r="N5" s="996" t="s">
        <v>963</v>
      </c>
      <c r="O5" s="997" t="s">
        <v>885</v>
      </c>
      <c r="P5" s="998" t="s">
        <v>715</v>
      </c>
      <c r="Q5" s="990"/>
      <c r="R5" s="997" t="s">
        <v>716</v>
      </c>
      <c r="S5" s="999" t="s">
        <v>1046</v>
      </c>
    </row>
    <row r="6" spans="1:19" s="860" customFormat="1" ht="16.5" customHeight="1">
      <c r="A6" s="963">
        <v>1</v>
      </c>
      <c r="B6" s="1213" t="s">
        <v>795</v>
      </c>
      <c r="C6" s="1213"/>
      <c r="D6" s="1213"/>
      <c r="E6" s="1213"/>
      <c r="F6" s="1000"/>
      <c r="G6" s="1001">
        <f aca="true" t="shared" si="0" ref="G6:P6">+G7+G15</f>
        <v>0</v>
      </c>
      <c r="H6" s="1002">
        <f t="shared" si="0"/>
        <v>0</v>
      </c>
      <c r="I6" s="1002">
        <f t="shared" si="0"/>
        <v>0</v>
      </c>
      <c r="J6" s="1002">
        <f t="shared" si="0"/>
        <v>0</v>
      </c>
      <c r="K6" s="1002">
        <f t="shared" si="0"/>
        <v>0</v>
      </c>
      <c r="L6" s="1003">
        <f t="shared" si="0"/>
        <v>0</v>
      </c>
      <c r="M6" s="1004">
        <f t="shared" si="0"/>
        <v>0</v>
      </c>
      <c r="N6" s="1004">
        <f t="shared" si="0"/>
        <v>0</v>
      </c>
      <c r="O6" s="1002">
        <f t="shared" si="0"/>
        <v>0</v>
      </c>
      <c r="P6" s="1005">
        <f t="shared" si="0"/>
        <v>0</v>
      </c>
      <c r="Q6" s="1006"/>
      <c r="R6" s="1002">
        <f>+R7+R15</f>
        <v>0</v>
      </c>
      <c r="S6" s="1005">
        <f>+S7+S15</f>
        <v>0</v>
      </c>
    </row>
    <row r="7" spans="1:19" s="860" customFormat="1" ht="12.75">
      <c r="A7" s="964">
        <f>A6+1</f>
        <v>2</v>
      </c>
      <c r="B7" s="1205" t="s">
        <v>1036</v>
      </c>
      <c r="C7" s="1205"/>
      <c r="D7" s="1205"/>
      <c r="E7" s="1205"/>
      <c r="F7" s="1007"/>
      <c r="G7" s="1008"/>
      <c r="H7" s="1008"/>
      <c r="I7" s="1008"/>
      <c r="J7" s="1008"/>
      <c r="K7" s="1008"/>
      <c r="L7" s="1008"/>
      <c r="M7" s="1008"/>
      <c r="N7" s="1008"/>
      <c r="O7" s="1008"/>
      <c r="P7" s="1008"/>
      <c r="Q7" s="1006"/>
      <c r="R7" s="1008"/>
      <c r="S7" s="1008"/>
    </row>
    <row r="8" spans="1:19" s="852" customFormat="1" ht="12.75" customHeight="1">
      <c r="A8" s="866">
        <f>+A7+1</f>
        <v>3</v>
      </c>
      <c r="B8" s="1009"/>
      <c r="C8" s="1186" t="s">
        <v>403</v>
      </c>
      <c r="D8" s="1187"/>
      <c r="E8" s="1188"/>
      <c r="F8" s="1010"/>
      <c r="G8" s="1011"/>
      <c r="H8" s="1012"/>
      <c r="I8" s="1012"/>
      <c r="J8" s="1012"/>
      <c r="K8" s="1013">
        <f aca="true" t="shared" si="1" ref="K8:L14">+G8+I8</f>
        <v>0</v>
      </c>
      <c r="L8" s="1013">
        <f t="shared" si="1"/>
        <v>0</v>
      </c>
      <c r="M8" s="1014"/>
      <c r="N8" s="1014"/>
      <c r="O8" s="1013">
        <f aca="true" t="shared" si="2" ref="O8:O14">+K8-L8</f>
        <v>0</v>
      </c>
      <c r="P8" s="1015"/>
      <c r="Q8" s="1016"/>
      <c r="R8" s="1012"/>
      <c r="S8" s="1017">
        <f>+L8+R8</f>
        <v>0</v>
      </c>
    </row>
    <row r="9" spans="1:19" s="852" customFormat="1" ht="12.75">
      <c r="A9" s="866">
        <f>+A8+1</f>
        <v>4</v>
      </c>
      <c r="B9" s="1018"/>
      <c r="C9" s="1018"/>
      <c r="D9" s="1189" t="s">
        <v>404</v>
      </c>
      <c r="E9" s="1189"/>
      <c r="F9" s="1020"/>
      <c r="G9" s="1011"/>
      <c r="H9" s="1012"/>
      <c r="I9" s="1012"/>
      <c r="J9" s="1012"/>
      <c r="K9" s="1013">
        <f t="shared" si="1"/>
        <v>0</v>
      </c>
      <c r="L9" s="1013">
        <f t="shared" si="1"/>
        <v>0</v>
      </c>
      <c r="M9" s="1014"/>
      <c r="N9" s="1014"/>
      <c r="O9" s="1013">
        <f t="shared" si="2"/>
        <v>0</v>
      </c>
      <c r="P9" s="1015"/>
      <c r="Q9" s="1016"/>
      <c r="R9" s="1012"/>
      <c r="S9" s="1017">
        <f>+L9+R9</f>
        <v>0</v>
      </c>
    </row>
    <row r="10" spans="1:19" s="852" customFormat="1" ht="12.75">
      <c r="A10" s="866">
        <f>+A9+1</f>
        <v>5</v>
      </c>
      <c r="B10" s="1018"/>
      <c r="C10" s="1018"/>
      <c r="D10" s="1189" t="s">
        <v>405</v>
      </c>
      <c r="E10" s="1189"/>
      <c r="F10" s="1020"/>
      <c r="G10" s="1011"/>
      <c r="H10" s="1012"/>
      <c r="I10" s="1012"/>
      <c r="J10" s="1012"/>
      <c r="K10" s="1013">
        <f t="shared" si="1"/>
        <v>0</v>
      </c>
      <c r="L10" s="1013">
        <f t="shared" si="1"/>
        <v>0</v>
      </c>
      <c r="M10" s="1014"/>
      <c r="N10" s="1014"/>
      <c r="O10" s="1013">
        <f t="shared" si="2"/>
        <v>0</v>
      </c>
      <c r="P10" s="1015"/>
      <c r="Q10" s="1016"/>
      <c r="R10" s="1012"/>
      <c r="S10" s="1017">
        <f>+L10+R10</f>
        <v>0</v>
      </c>
    </row>
    <row r="11" spans="1:19" s="852" customFormat="1" ht="12.75" customHeight="1">
      <c r="A11" s="866">
        <f>+A10+1</f>
        <v>6</v>
      </c>
      <c r="B11" s="1009"/>
      <c r="C11" s="1186" t="s">
        <v>887</v>
      </c>
      <c r="D11" s="1187"/>
      <c r="E11" s="1188"/>
      <c r="F11" s="1010"/>
      <c r="G11" s="1011"/>
      <c r="H11" s="1012"/>
      <c r="I11" s="1012"/>
      <c r="J11" s="1012"/>
      <c r="K11" s="1013">
        <f t="shared" si="1"/>
        <v>0</v>
      </c>
      <c r="L11" s="1013">
        <f t="shared" si="1"/>
        <v>0</v>
      </c>
      <c r="M11" s="1014"/>
      <c r="N11" s="1014"/>
      <c r="O11" s="1013">
        <f t="shared" si="2"/>
        <v>0</v>
      </c>
      <c r="P11" s="1015"/>
      <c r="Q11" s="1016"/>
      <c r="R11" s="1012"/>
      <c r="S11" s="1017">
        <f>+L11+R11</f>
        <v>0</v>
      </c>
    </row>
    <row r="12" spans="1:19" s="860" customFormat="1" ht="12.75">
      <c r="A12" s="866">
        <f aca="true" t="shared" si="3" ref="A12:A27">+A11+1</f>
        <v>7</v>
      </c>
      <c r="B12" s="1018"/>
      <c r="C12" s="1018"/>
      <c r="D12" s="1189" t="s">
        <v>888</v>
      </c>
      <c r="E12" s="1189"/>
      <c r="F12" s="1020"/>
      <c r="G12" s="1011"/>
      <c r="H12" s="1012"/>
      <c r="I12" s="1012"/>
      <c r="J12" s="1012"/>
      <c r="K12" s="1013">
        <f t="shared" si="1"/>
        <v>0</v>
      </c>
      <c r="L12" s="1013">
        <f t="shared" si="1"/>
        <v>0</v>
      </c>
      <c r="M12" s="1014"/>
      <c r="N12" s="1014"/>
      <c r="O12" s="1013">
        <f t="shared" si="2"/>
        <v>0</v>
      </c>
      <c r="P12" s="1015"/>
      <c r="Q12" s="1016"/>
      <c r="R12" s="1012"/>
      <c r="S12" s="1017">
        <f aca="true" t="shared" si="4" ref="S12:S27">+L12+R12</f>
        <v>0</v>
      </c>
    </row>
    <row r="13" spans="1:19" s="852" customFormat="1" ht="12.75">
      <c r="A13" s="866">
        <f t="shared" si="3"/>
        <v>8</v>
      </c>
      <c r="B13" s="1018"/>
      <c r="C13" s="1018"/>
      <c r="D13" s="1189" t="s">
        <v>889</v>
      </c>
      <c r="E13" s="1189"/>
      <c r="F13" s="1020"/>
      <c r="G13" s="1011"/>
      <c r="H13" s="1012"/>
      <c r="I13" s="1012"/>
      <c r="J13" s="1012"/>
      <c r="K13" s="1013">
        <f t="shared" si="1"/>
        <v>0</v>
      </c>
      <c r="L13" s="1013">
        <f t="shared" si="1"/>
        <v>0</v>
      </c>
      <c r="M13" s="1014"/>
      <c r="N13" s="1014"/>
      <c r="O13" s="1013">
        <f t="shared" si="2"/>
        <v>0</v>
      </c>
      <c r="P13" s="1015"/>
      <c r="Q13" s="1016"/>
      <c r="R13" s="1012"/>
      <c r="S13" s="1017">
        <f t="shared" si="4"/>
        <v>0</v>
      </c>
    </row>
    <row r="14" spans="1:19" s="852" customFormat="1" ht="12.75">
      <c r="A14" s="866">
        <f t="shared" si="3"/>
        <v>9</v>
      </c>
      <c r="B14" s="1021"/>
      <c r="C14" s="1021"/>
      <c r="D14" s="1196" t="s">
        <v>890</v>
      </c>
      <c r="E14" s="1196"/>
      <c r="F14" s="1023"/>
      <c r="G14" s="1011"/>
      <c r="H14" s="1012"/>
      <c r="I14" s="1012"/>
      <c r="J14" s="1012"/>
      <c r="K14" s="1013">
        <f t="shared" si="1"/>
        <v>0</v>
      </c>
      <c r="L14" s="1013">
        <f t="shared" si="1"/>
        <v>0</v>
      </c>
      <c r="M14" s="1014"/>
      <c r="N14" s="1014"/>
      <c r="O14" s="1013">
        <f t="shared" si="2"/>
        <v>0</v>
      </c>
      <c r="P14" s="1015"/>
      <c r="Q14" s="1016"/>
      <c r="R14" s="1012"/>
      <c r="S14" s="1017">
        <f t="shared" si="4"/>
        <v>0</v>
      </c>
    </row>
    <row r="15" spans="1:19" s="852" customFormat="1" ht="12.75">
      <c r="A15" s="853">
        <f t="shared" si="3"/>
        <v>10</v>
      </c>
      <c r="B15" s="1191" t="s">
        <v>1037</v>
      </c>
      <c r="C15" s="1191"/>
      <c r="D15" s="1191"/>
      <c r="E15" s="1191"/>
      <c r="F15" s="1007"/>
      <c r="G15" s="1008"/>
      <c r="H15" s="1024"/>
      <c r="I15" s="1024"/>
      <c r="J15" s="1024"/>
      <c r="K15" s="1024"/>
      <c r="L15" s="1024"/>
      <c r="M15" s="1025"/>
      <c r="N15" s="1025"/>
      <c r="O15" s="1024"/>
      <c r="P15" s="1026"/>
      <c r="Q15" s="1006"/>
      <c r="R15" s="1024"/>
      <c r="S15" s="1026"/>
    </row>
    <row r="16" spans="1:19" s="852" customFormat="1" ht="12.75">
      <c r="A16" s="866">
        <f t="shared" si="3"/>
        <v>11</v>
      </c>
      <c r="B16" s="1018"/>
      <c r="C16" s="1189" t="s">
        <v>891</v>
      </c>
      <c r="D16" s="1189"/>
      <c r="E16" s="1189"/>
      <c r="F16" s="1020"/>
      <c r="G16" s="1011"/>
      <c r="H16" s="1012"/>
      <c r="I16" s="1012"/>
      <c r="J16" s="1012"/>
      <c r="K16" s="1013">
        <f aca="true" t="shared" si="5" ref="K16:L27">+G16+I16</f>
        <v>0</v>
      </c>
      <c r="L16" s="1013">
        <f t="shared" si="5"/>
        <v>0</v>
      </c>
      <c r="M16" s="1014"/>
      <c r="N16" s="1014"/>
      <c r="O16" s="1013">
        <f aca="true" t="shared" si="6" ref="O16:O27">+K16-L16</f>
        <v>0</v>
      </c>
      <c r="P16" s="1015"/>
      <c r="Q16" s="1016"/>
      <c r="R16" s="1012"/>
      <c r="S16" s="1017">
        <f t="shared" si="4"/>
        <v>0</v>
      </c>
    </row>
    <row r="17" spans="1:19" s="852" customFormat="1" ht="12.75">
      <c r="A17" s="866">
        <f t="shared" si="3"/>
        <v>12</v>
      </c>
      <c r="B17" s="1018"/>
      <c r="C17" s="1019"/>
      <c r="D17" s="1019" t="s">
        <v>892</v>
      </c>
      <c r="E17" s="1019"/>
      <c r="F17" s="1020"/>
      <c r="G17" s="1011"/>
      <c r="H17" s="1012"/>
      <c r="I17" s="1012"/>
      <c r="J17" s="1012"/>
      <c r="K17" s="1013">
        <f t="shared" si="5"/>
        <v>0</v>
      </c>
      <c r="L17" s="1013">
        <f t="shared" si="5"/>
        <v>0</v>
      </c>
      <c r="M17" s="1014"/>
      <c r="N17" s="1014"/>
      <c r="O17" s="1013">
        <f t="shared" si="6"/>
        <v>0</v>
      </c>
      <c r="P17" s="1015"/>
      <c r="Q17" s="1016"/>
      <c r="R17" s="1012"/>
      <c r="S17" s="1017">
        <f t="shared" si="4"/>
        <v>0</v>
      </c>
    </row>
    <row r="18" spans="1:19" s="852" customFormat="1" ht="12.75">
      <c r="A18" s="866">
        <f t="shared" si="3"/>
        <v>13</v>
      </c>
      <c r="B18" s="1018"/>
      <c r="C18" s="1189" t="s">
        <v>893</v>
      </c>
      <c r="D18" s="1189"/>
      <c r="E18" s="1189"/>
      <c r="F18" s="1020"/>
      <c r="G18" s="1011"/>
      <c r="H18" s="1012"/>
      <c r="I18" s="1012"/>
      <c r="J18" s="1012"/>
      <c r="K18" s="1013">
        <f t="shared" si="5"/>
        <v>0</v>
      </c>
      <c r="L18" s="1013">
        <f t="shared" si="5"/>
        <v>0</v>
      </c>
      <c r="M18" s="1014"/>
      <c r="N18" s="1014"/>
      <c r="O18" s="1013">
        <f t="shared" si="6"/>
        <v>0</v>
      </c>
      <c r="P18" s="1015"/>
      <c r="Q18" s="1016"/>
      <c r="R18" s="1012"/>
      <c r="S18" s="1017">
        <f t="shared" si="4"/>
        <v>0</v>
      </c>
    </row>
    <row r="19" spans="1:19" s="852" customFormat="1" ht="12.75">
      <c r="A19" s="866">
        <f t="shared" si="3"/>
        <v>14</v>
      </c>
      <c r="B19" s="1027"/>
      <c r="C19" s="1028"/>
      <c r="D19" s="1029" t="s">
        <v>894</v>
      </c>
      <c r="E19" s="1019"/>
      <c r="F19" s="1020"/>
      <c r="G19" s="1011"/>
      <c r="H19" s="1012"/>
      <c r="I19" s="1012"/>
      <c r="J19" s="1012"/>
      <c r="K19" s="1013">
        <f t="shared" si="5"/>
        <v>0</v>
      </c>
      <c r="L19" s="1013">
        <f t="shared" si="5"/>
        <v>0</v>
      </c>
      <c r="M19" s="1014"/>
      <c r="N19" s="1014"/>
      <c r="O19" s="1013">
        <f t="shared" si="6"/>
        <v>0</v>
      </c>
      <c r="P19" s="1015"/>
      <c r="Q19" s="1016"/>
      <c r="R19" s="1012"/>
      <c r="S19" s="1017">
        <f t="shared" si="4"/>
        <v>0</v>
      </c>
    </row>
    <row r="20" spans="1:19" s="860" customFormat="1" ht="15.75" customHeight="1">
      <c r="A20" s="866">
        <f t="shared" si="3"/>
        <v>15</v>
      </c>
      <c r="B20" s="1027"/>
      <c r="C20" s="1019" t="s">
        <v>895</v>
      </c>
      <c r="D20" s="1027"/>
      <c r="E20" s="1019"/>
      <c r="F20" s="1020"/>
      <c r="G20" s="1011"/>
      <c r="H20" s="1012"/>
      <c r="I20" s="1012"/>
      <c r="J20" s="1012"/>
      <c r="K20" s="1013">
        <f t="shared" si="5"/>
        <v>0</v>
      </c>
      <c r="L20" s="1013">
        <f t="shared" si="5"/>
        <v>0</v>
      </c>
      <c r="M20" s="1014"/>
      <c r="N20" s="1014"/>
      <c r="O20" s="1013">
        <f t="shared" si="6"/>
        <v>0</v>
      </c>
      <c r="P20" s="1015"/>
      <c r="Q20" s="1016"/>
      <c r="R20" s="1012"/>
      <c r="S20" s="1017">
        <f t="shared" si="4"/>
        <v>0</v>
      </c>
    </row>
    <row r="21" spans="1:19" s="860" customFormat="1" ht="15.75" customHeight="1">
      <c r="A21" s="866">
        <f t="shared" si="3"/>
        <v>16</v>
      </c>
      <c r="B21" s="1027"/>
      <c r="C21" s="1019" t="s">
        <v>896</v>
      </c>
      <c r="D21" s="1027"/>
      <c r="E21" s="1019"/>
      <c r="F21" s="1020"/>
      <c r="G21" s="1011"/>
      <c r="H21" s="1012"/>
      <c r="I21" s="1012"/>
      <c r="J21" s="1012"/>
      <c r="K21" s="1013">
        <f t="shared" si="5"/>
        <v>0</v>
      </c>
      <c r="L21" s="1013">
        <f t="shared" si="5"/>
        <v>0</v>
      </c>
      <c r="M21" s="1014"/>
      <c r="N21" s="1014"/>
      <c r="O21" s="1013">
        <f t="shared" si="6"/>
        <v>0</v>
      </c>
      <c r="P21" s="1015"/>
      <c r="Q21" s="1016"/>
      <c r="R21" s="1012"/>
      <c r="S21" s="1017">
        <f t="shared" si="4"/>
        <v>0</v>
      </c>
    </row>
    <row r="22" spans="1:19" s="860" customFormat="1" ht="15.75" customHeight="1">
      <c r="A22" s="866">
        <f t="shared" si="3"/>
        <v>17</v>
      </c>
      <c r="B22" s="1021"/>
      <c r="C22" s="1022"/>
      <c r="D22" s="1029" t="s">
        <v>899</v>
      </c>
      <c r="E22" s="1019"/>
      <c r="F22" s="1020"/>
      <c r="G22" s="1011"/>
      <c r="H22" s="1012"/>
      <c r="I22" s="1012"/>
      <c r="J22" s="1012"/>
      <c r="K22" s="1013">
        <f t="shared" si="5"/>
        <v>0</v>
      </c>
      <c r="L22" s="1013">
        <f t="shared" si="5"/>
        <v>0</v>
      </c>
      <c r="M22" s="1014"/>
      <c r="N22" s="1014"/>
      <c r="O22" s="1013">
        <f t="shared" si="6"/>
        <v>0</v>
      </c>
      <c r="P22" s="1015"/>
      <c r="Q22" s="1016"/>
      <c r="R22" s="1012"/>
      <c r="S22" s="1017">
        <f t="shared" si="4"/>
        <v>0</v>
      </c>
    </row>
    <row r="23" spans="1:19" s="860" customFormat="1" ht="15.75" customHeight="1">
      <c r="A23" s="853">
        <f t="shared" si="3"/>
        <v>18</v>
      </c>
      <c r="B23" s="1190" t="s">
        <v>950</v>
      </c>
      <c r="C23" s="1191"/>
      <c r="D23" s="1191"/>
      <c r="E23" s="1192"/>
      <c r="F23" s="1031"/>
      <c r="G23" s="1008">
        <f aca="true" t="shared" si="7" ref="G23:P23">SUM(G24:G27)</f>
        <v>0</v>
      </c>
      <c r="H23" s="1008">
        <f t="shared" si="7"/>
        <v>0</v>
      </c>
      <c r="I23" s="1008">
        <f t="shared" si="7"/>
        <v>0</v>
      </c>
      <c r="J23" s="1008">
        <f t="shared" si="7"/>
        <v>0</v>
      </c>
      <c r="K23" s="1008">
        <f t="shared" si="7"/>
        <v>0</v>
      </c>
      <c r="L23" s="1008">
        <f t="shared" si="7"/>
        <v>0</v>
      </c>
      <c r="M23" s="1008">
        <f t="shared" si="7"/>
        <v>0</v>
      </c>
      <c r="N23" s="1008">
        <f t="shared" si="7"/>
        <v>0</v>
      </c>
      <c r="O23" s="1008">
        <f t="shared" si="7"/>
        <v>0</v>
      </c>
      <c r="P23" s="1008">
        <f t="shared" si="7"/>
        <v>0</v>
      </c>
      <c r="Q23" s="1006"/>
      <c r="R23" s="1008">
        <f>SUM(R24:R27)</f>
        <v>0</v>
      </c>
      <c r="S23" s="1008">
        <f>SUM(S24:S27)</f>
        <v>0</v>
      </c>
    </row>
    <row r="24" spans="1:19" s="860" customFormat="1" ht="15.75" customHeight="1">
      <c r="A24" s="879">
        <f t="shared" si="3"/>
        <v>19</v>
      </c>
      <c r="B24" s="1030"/>
      <c r="C24" s="1032" t="s">
        <v>67</v>
      </c>
      <c r="D24" s="1032"/>
      <c r="E24" s="1033"/>
      <c r="F24" s="1034"/>
      <c r="G24" s="1035"/>
      <c r="H24" s="1036"/>
      <c r="I24" s="1036"/>
      <c r="J24" s="1036"/>
      <c r="K24" s="1013">
        <f t="shared" si="5"/>
        <v>0</v>
      </c>
      <c r="L24" s="1013">
        <f t="shared" si="5"/>
        <v>0</v>
      </c>
      <c r="M24" s="1037"/>
      <c r="N24" s="1036"/>
      <c r="O24" s="1013">
        <f t="shared" si="6"/>
        <v>0</v>
      </c>
      <c r="P24" s="1038"/>
      <c r="Q24" s="1039"/>
      <c r="R24" s="1037"/>
      <c r="S24" s="1017">
        <f t="shared" si="4"/>
        <v>0</v>
      </c>
    </row>
    <row r="25" spans="1:19" s="860" customFormat="1" ht="15.75" customHeight="1">
      <c r="A25" s="879">
        <f t="shared" si="3"/>
        <v>20</v>
      </c>
      <c r="B25" s="1030"/>
      <c r="C25" s="1032" t="s">
        <v>68</v>
      </c>
      <c r="D25" s="1032"/>
      <c r="E25" s="1033"/>
      <c r="F25" s="1034"/>
      <c r="G25" s="1035"/>
      <c r="H25" s="1036"/>
      <c r="I25" s="1036"/>
      <c r="J25" s="1036"/>
      <c r="K25" s="1013">
        <f t="shared" si="5"/>
        <v>0</v>
      </c>
      <c r="L25" s="1013">
        <f t="shared" si="5"/>
        <v>0</v>
      </c>
      <c r="M25" s="1037"/>
      <c r="N25" s="1036"/>
      <c r="O25" s="1013">
        <f t="shared" si="6"/>
        <v>0</v>
      </c>
      <c r="P25" s="1038"/>
      <c r="Q25" s="1039"/>
      <c r="R25" s="1037"/>
      <c r="S25" s="1017">
        <f t="shared" si="4"/>
        <v>0</v>
      </c>
    </row>
    <row r="26" spans="1:19" s="860" customFormat="1" ht="12.75">
      <c r="A26" s="879">
        <f t="shared" si="3"/>
        <v>21</v>
      </c>
      <c r="B26" s="1030"/>
      <c r="C26" s="1032"/>
      <c r="D26" s="1032"/>
      <c r="E26" s="1033"/>
      <c r="F26" s="1034"/>
      <c r="G26" s="1035"/>
      <c r="H26" s="1036"/>
      <c r="I26" s="1036"/>
      <c r="J26" s="1036"/>
      <c r="K26" s="1013">
        <f t="shared" si="5"/>
        <v>0</v>
      </c>
      <c r="L26" s="1013">
        <f t="shared" si="5"/>
        <v>0</v>
      </c>
      <c r="M26" s="1037"/>
      <c r="N26" s="1036"/>
      <c r="O26" s="1013">
        <f t="shared" si="6"/>
        <v>0</v>
      </c>
      <c r="P26" s="1038"/>
      <c r="Q26" s="1039"/>
      <c r="R26" s="1037"/>
      <c r="S26" s="1017">
        <f t="shared" si="4"/>
        <v>0</v>
      </c>
    </row>
    <row r="27" spans="1:19" s="852" customFormat="1" ht="12.75" customHeight="1">
      <c r="A27" s="879">
        <f t="shared" si="3"/>
        <v>22</v>
      </c>
      <c r="B27" s="1030"/>
      <c r="C27" s="1032"/>
      <c r="D27" s="1032"/>
      <c r="E27" s="1033"/>
      <c r="F27" s="1034"/>
      <c r="G27" s="1035"/>
      <c r="H27" s="1036"/>
      <c r="I27" s="1036"/>
      <c r="J27" s="1036"/>
      <c r="K27" s="1013">
        <f t="shared" si="5"/>
        <v>0</v>
      </c>
      <c r="L27" s="1013">
        <f t="shared" si="5"/>
        <v>0</v>
      </c>
      <c r="M27" s="1037"/>
      <c r="N27" s="1036"/>
      <c r="O27" s="1013">
        <f t="shared" si="6"/>
        <v>0</v>
      </c>
      <c r="P27" s="1040"/>
      <c r="Q27" s="1041"/>
      <c r="R27" s="1036"/>
      <c r="S27" s="1017">
        <f t="shared" si="4"/>
        <v>0</v>
      </c>
    </row>
    <row r="28" spans="1:19" s="852" customFormat="1" ht="12.75">
      <c r="A28" s="853">
        <f>+A26+1</f>
        <v>22</v>
      </c>
      <c r="B28" s="1190" t="s">
        <v>948</v>
      </c>
      <c r="C28" s="1191"/>
      <c r="D28" s="1191"/>
      <c r="E28" s="1192"/>
      <c r="F28" s="1031"/>
      <c r="G28" s="1008">
        <f aca="true" t="shared" si="8" ref="G28:P28">G29+G34+G37</f>
        <v>3301</v>
      </c>
      <c r="H28" s="1008">
        <f t="shared" si="8"/>
        <v>3301</v>
      </c>
      <c r="I28" s="1008">
        <f t="shared" si="8"/>
        <v>0</v>
      </c>
      <c r="J28" s="1008">
        <f t="shared" si="8"/>
        <v>0</v>
      </c>
      <c r="K28" s="1008">
        <f t="shared" si="8"/>
        <v>3301</v>
      </c>
      <c r="L28" s="1008">
        <f t="shared" si="8"/>
        <v>3301</v>
      </c>
      <c r="M28" s="1008">
        <f t="shared" si="8"/>
        <v>0</v>
      </c>
      <c r="N28" s="1008">
        <f t="shared" si="8"/>
        <v>0</v>
      </c>
      <c r="O28" s="1008">
        <f t="shared" si="8"/>
        <v>0</v>
      </c>
      <c r="P28" s="1008">
        <f t="shared" si="8"/>
        <v>0</v>
      </c>
      <c r="Q28" s="1006"/>
      <c r="R28" s="1008">
        <f>R29+R34+R37</f>
        <v>0</v>
      </c>
      <c r="S28" s="1008">
        <f>S29+S34+S37</f>
        <v>3301</v>
      </c>
    </row>
    <row r="29" spans="1:19" s="852" customFormat="1" ht="12.75">
      <c r="A29" s="853">
        <f>A27+1</f>
        <v>23</v>
      </c>
      <c r="B29" s="1190" t="s">
        <v>69</v>
      </c>
      <c r="C29" s="1191"/>
      <c r="D29" s="1191"/>
      <c r="E29" s="1192"/>
      <c r="F29" s="1031"/>
      <c r="G29" s="1008">
        <v>3301</v>
      </c>
      <c r="H29" s="1008">
        <v>3301</v>
      </c>
      <c r="I29" s="1008"/>
      <c r="J29" s="1008"/>
      <c r="K29" s="1024">
        <v>3301</v>
      </c>
      <c r="L29" s="1024">
        <v>3301</v>
      </c>
      <c r="M29" s="1025"/>
      <c r="N29" s="1025"/>
      <c r="O29" s="1024"/>
      <c r="P29" s="1026"/>
      <c r="Q29" s="1006"/>
      <c r="R29" s="1024"/>
      <c r="S29" s="1026">
        <v>3301</v>
      </c>
    </row>
    <row r="30" spans="1:19" s="852" customFormat="1" ht="12.75" customHeight="1">
      <c r="A30" s="866">
        <f>+A29+1</f>
        <v>24</v>
      </c>
      <c r="B30" s="1009"/>
      <c r="C30" s="1186" t="s">
        <v>70</v>
      </c>
      <c r="D30" s="1187"/>
      <c r="E30" s="1188"/>
      <c r="F30" s="1010"/>
      <c r="G30" s="1011"/>
      <c r="H30" s="1012"/>
      <c r="I30" s="1012"/>
      <c r="J30" s="1012"/>
      <c r="K30" s="1013">
        <f aca="true" t="shared" si="9" ref="K30:L33">+G30+I30</f>
        <v>0</v>
      </c>
      <c r="L30" s="1013">
        <f t="shared" si="9"/>
        <v>0</v>
      </c>
      <c r="M30" s="1014"/>
      <c r="N30" s="1014"/>
      <c r="O30" s="1013">
        <f>+K30-L30</f>
        <v>0</v>
      </c>
      <c r="P30" s="1015"/>
      <c r="Q30" s="1016"/>
      <c r="R30" s="1012"/>
      <c r="S30" s="1017">
        <f>+L30+R30</f>
        <v>0</v>
      </c>
    </row>
    <row r="31" spans="1:19" s="860" customFormat="1" ht="12.75">
      <c r="A31" s="866">
        <f>+A30+1</f>
        <v>25</v>
      </c>
      <c r="B31" s="1018"/>
      <c r="C31" s="1019"/>
      <c r="D31" s="1019" t="s">
        <v>71</v>
      </c>
      <c r="E31" s="1019"/>
      <c r="F31" s="1020"/>
      <c r="G31" s="1011"/>
      <c r="H31" s="1012"/>
      <c r="I31" s="1012"/>
      <c r="J31" s="1012"/>
      <c r="K31" s="1013">
        <f t="shared" si="9"/>
        <v>0</v>
      </c>
      <c r="L31" s="1013">
        <f t="shared" si="9"/>
        <v>0</v>
      </c>
      <c r="M31" s="1014"/>
      <c r="N31" s="1014"/>
      <c r="O31" s="1013">
        <f>+K31-L31</f>
        <v>0</v>
      </c>
      <c r="P31" s="1015"/>
      <c r="Q31" s="1016"/>
      <c r="R31" s="1012"/>
      <c r="S31" s="1017">
        <f>+L31+R31</f>
        <v>0</v>
      </c>
    </row>
    <row r="32" spans="1:19" s="852" customFormat="1" ht="12.75" customHeight="1">
      <c r="A32" s="866">
        <f>+A31+1</f>
        <v>26</v>
      </c>
      <c r="B32" s="1027"/>
      <c r="C32" s="1019" t="s">
        <v>72</v>
      </c>
      <c r="D32" s="1027"/>
      <c r="E32" s="1019"/>
      <c r="F32" s="1020"/>
      <c r="G32" s="1011"/>
      <c r="H32" s="1012"/>
      <c r="I32" s="1012"/>
      <c r="J32" s="1012"/>
      <c r="K32" s="1013">
        <f t="shared" si="9"/>
        <v>0</v>
      </c>
      <c r="L32" s="1013">
        <f t="shared" si="9"/>
        <v>0</v>
      </c>
      <c r="M32" s="1014"/>
      <c r="N32" s="1014"/>
      <c r="O32" s="1013">
        <f>+K32-L32</f>
        <v>0</v>
      </c>
      <c r="P32" s="1015"/>
      <c r="Q32" s="1016"/>
      <c r="R32" s="1012"/>
      <c r="S32" s="1017">
        <f>+L32+R32</f>
        <v>0</v>
      </c>
    </row>
    <row r="33" spans="1:19" s="852" customFormat="1" ht="12.75">
      <c r="A33" s="866">
        <f>+A32+1</f>
        <v>27</v>
      </c>
      <c r="B33" s="1018"/>
      <c r="C33" s="1019"/>
      <c r="D33" s="1019" t="s">
        <v>73</v>
      </c>
      <c r="E33" s="1019"/>
      <c r="F33" s="1020"/>
      <c r="G33" s="1011">
        <v>3301</v>
      </c>
      <c r="H33" s="1012">
        <v>3301</v>
      </c>
      <c r="I33" s="1012"/>
      <c r="J33" s="1012"/>
      <c r="K33" s="1013">
        <f t="shared" si="9"/>
        <v>3301</v>
      </c>
      <c r="L33" s="1013">
        <f t="shared" si="9"/>
        <v>3301</v>
      </c>
      <c r="M33" s="1014">
        <v>85</v>
      </c>
      <c r="N33" s="1014"/>
      <c r="O33" s="1013">
        <f>+K33-L33</f>
        <v>0</v>
      </c>
      <c r="P33" s="1015"/>
      <c r="Q33" s="1016"/>
      <c r="R33" s="1012"/>
      <c r="S33" s="1017">
        <f>+L33+R33</f>
        <v>3301</v>
      </c>
    </row>
    <row r="34" spans="1:19" s="860" customFormat="1" ht="12.75">
      <c r="A34" s="853">
        <f>A33+1</f>
        <v>28</v>
      </c>
      <c r="B34" s="1190" t="s">
        <v>74</v>
      </c>
      <c r="C34" s="1191"/>
      <c r="D34" s="1191"/>
      <c r="E34" s="1192"/>
      <c r="F34" s="1031"/>
      <c r="G34" s="1008"/>
      <c r="H34" s="1024"/>
      <c r="I34" s="1024"/>
      <c r="J34" s="1024"/>
      <c r="K34" s="1024"/>
      <c r="L34" s="1024"/>
      <c r="M34" s="1025"/>
      <c r="N34" s="1025"/>
      <c r="O34" s="1024"/>
      <c r="P34" s="1026"/>
      <c r="Q34" s="1006"/>
      <c r="R34" s="1024"/>
      <c r="S34" s="1026"/>
    </row>
    <row r="35" spans="1:19" s="852" customFormat="1" ht="12.75" customHeight="1">
      <c r="A35" s="866">
        <f>+A34+1</f>
        <v>29</v>
      </c>
      <c r="B35" s="1009"/>
      <c r="C35" s="1186" t="s">
        <v>75</v>
      </c>
      <c r="D35" s="1187"/>
      <c r="E35" s="1188"/>
      <c r="F35" s="1010"/>
      <c r="G35" s="1011"/>
      <c r="H35" s="1012"/>
      <c r="I35" s="1012"/>
      <c r="J35" s="1012"/>
      <c r="K35" s="1013">
        <f>+G35+I35</f>
        <v>0</v>
      </c>
      <c r="L35" s="1013">
        <f>+H35+J35</f>
        <v>0</v>
      </c>
      <c r="M35" s="1014"/>
      <c r="N35" s="1014"/>
      <c r="O35" s="1013">
        <f>+K35-L35</f>
        <v>0</v>
      </c>
      <c r="P35" s="1015"/>
      <c r="Q35" s="1016"/>
      <c r="R35" s="1012"/>
      <c r="S35" s="1017">
        <f>+L35+R35</f>
        <v>0</v>
      </c>
    </row>
    <row r="36" spans="1:19" s="852" customFormat="1" ht="12.75">
      <c r="A36" s="866">
        <f>+A35+1</f>
        <v>30</v>
      </c>
      <c r="B36" s="1018"/>
      <c r="C36" s="1019"/>
      <c r="D36" s="1019" t="s">
        <v>76</v>
      </c>
      <c r="E36" s="1019"/>
      <c r="F36" s="1020"/>
      <c r="G36" s="1011"/>
      <c r="H36" s="1012"/>
      <c r="I36" s="1012"/>
      <c r="J36" s="1012"/>
      <c r="K36" s="1013">
        <f>+G36+I36</f>
        <v>0</v>
      </c>
      <c r="L36" s="1013">
        <f>+H36+J36</f>
        <v>0</v>
      </c>
      <c r="M36" s="1014"/>
      <c r="N36" s="1014"/>
      <c r="O36" s="1013">
        <f>+K36-L36</f>
        <v>0</v>
      </c>
      <c r="P36" s="1015"/>
      <c r="Q36" s="1016"/>
      <c r="R36" s="1012"/>
      <c r="S36" s="1017">
        <f>+L36+R36</f>
        <v>0</v>
      </c>
    </row>
    <row r="37" spans="1:19" s="852" customFormat="1" ht="18.75" customHeight="1">
      <c r="A37" s="853">
        <f>A36+1</f>
        <v>31</v>
      </c>
      <c r="B37" s="1190" t="s">
        <v>1036</v>
      </c>
      <c r="C37" s="1191"/>
      <c r="D37" s="1191"/>
      <c r="E37" s="1192"/>
      <c r="F37" s="1031"/>
      <c r="G37" s="1008"/>
      <c r="H37" s="1024"/>
      <c r="I37" s="1024"/>
      <c r="J37" s="1024"/>
      <c r="K37" s="1024"/>
      <c r="L37" s="1024"/>
      <c r="M37" s="1025"/>
      <c r="N37" s="1025"/>
      <c r="O37" s="1024"/>
      <c r="P37" s="1026"/>
      <c r="Q37" s="1006"/>
      <c r="R37" s="1024"/>
      <c r="S37" s="1026"/>
    </row>
    <row r="38" spans="1:19" s="936" customFormat="1" ht="18.75" customHeight="1">
      <c r="A38" s="866">
        <f>+A35+1</f>
        <v>30</v>
      </c>
      <c r="B38" s="1009"/>
      <c r="C38" s="1186" t="s">
        <v>403</v>
      </c>
      <c r="D38" s="1187"/>
      <c r="E38" s="1188"/>
      <c r="F38" s="1010"/>
      <c r="G38" s="1011"/>
      <c r="H38" s="1012"/>
      <c r="I38" s="1012"/>
      <c r="J38" s="1012"/>
      <c r="K38" s="1013">
        <f aca="true" t="shared" si="10" ref="K38:L41">+G38+I38</f>
        <v>0</v>
      </c>
      <c r="L38" s="1013">
        <f t="shared" si="10"/>
        <v>0</v>
      </c>
      <c r="M38" s="1014"/>
      <c r="N38" s="1014"/>
      <c r="O38" s="1013">
        <f>+K38-L38</f>
        <v>0</v>
      </c>
      <c r="P38" s="1015"/>
      <c r="Q38" s="1016"/>
      <c r="R38" s="1012"/>
      <c r="S38" s="1017">
        <f>+L38+R38</f>
        <v>0</v>
      </c>
    </row>
    <row r="39" spans="1:19" ht="20.25" customHeight="1">
      <c r="A39" s="866">
        <f>+A38+1</f>
        <v>31</v>
      </c>
      <c r="B39" s="1018"/>
      <c r="C39" s="1018"/>
      <c r="D39" s="1189" t="s">
        <v>405</v>
      </c>
      <c r="E39" s="1189"/>
      <c r="F39" s="1020"/>
      <c r="G39" s="1011"/>
      <c r="H39" s="1012"/>
      <c r="I39" s="1012"/>
      <c r="J39" s="1012"/>
      <c r="K39" s="1013">
        <f t="shared" si="10"/>
        <v>0</v>
      </c>
      <c r="L39" s="1013">
        <f t="shared" si="10"/>
        <v>0</v>
      </c>
      <c r="M39" s="1014"/>
      <c r="N39" s="1014"/>
      <c r="O39" s="1013">
        <f>+K39-L39</f>
        <v>0</v>
      </c>
      <c r="P39" s="1015"/>
      <c r="Q39" s="1016"/>
      <c r="R39" s="1012"/>
      <c r="S39" s="1017">
        <f>+L39+R39</f>
        <v>0</v>
      </c>
    </row>
    <row r="40" spans="1:19" ht="55.5" customHeight="1">
      <c r="A40" s="866">
        <f>+A37+1</f>
        <v>32</v>
      </c>
      <c r="B40" s="1009"/>
      <c r="C40" s="1186" t="s">
        <v>77</v>
      </c>
      <c r="D40" s="1187"/>
      <c r="E40" s="1188"/>
      <c r="F40" s="1010"/>
      <c r="G40" s="1011"/>
      <c r="H40" s="1012"/>
      <c r="I40" s="1012"/>
      <c r="J40" s="1012"/>
      <c r="K40" s="1013">
        <f t="shared" si="10"/>
        <v>0</v>
      </c>
      <c r="L40" s="1013">
        <f t="shared" si="10"/>
        <v>0</v>
      </c>
      <c r="M40" s="1014"/>
      <c r="N40" s="1014"/>
      <c r="O40" s="1013">
        <f>+K40-L40</f>
        <v>0</v>
      </c>
      <c r="P40" s="1015"/>
      <c r="Q40" s="1016"/>
      <c r="R40" s="1012"/>
      <c r="S40" s="1017">
        <f>+L40+R40</f>
        <v>0</v>
      </c>
    </row>
    <row r="41" spans="1:19" ht="17.25" customHeight="1" thickBot="1">
      <c r="A41" s="866">
        <f>+A40+1</f>
        <v>33</v>
      </c>
      <c r="B41" s="1028"/>
      <c r="C41" s="1042"/>
      <c r="D41" s="1043" t="s">
        <v>78</v>
      </c>
      <c r="E41" s="1043"/>
      <c r="F41" s="1044"/>
      <c r="G41" s="1045"/>
      <c r="H41" s="1046"/>
      <c r="I41" s="1046"/>
      <c r="J41" s="1046"/>
      <c r="K41" s="1013">
        <f t="shared" si="10"/>
        <v>0</v>
      </c>
      <c r="L41" s="1013">
        <f t="shared" si="10"/>
        <v>0</v>
      </c>
      <c r="M41" s="1047"/>
      <c r="N41" s="1047"/>
      <c r="O41" s="1013">
        <f>+K41-L41</f>
        <v>0</v>
      </c>
      <c r="P41" s="1048"/>
      <c r="Q41" s="1016"/>
      <c r="R41" s="1046"/>
      <c r="S41" s="1017">
        <f>+L41+R41</f>
        <v>0</v>
      </c>
    </row>
    <row r="42" spans="1:19" ht="15" customHeight="1" thickBot="1">
      <c r="A42" s="886">
        <f>+A41+1</f>
        <v>34</v>
      </c>
      <c r="B42" s="1049" t="s">
        <v>900</v>
      </c>
      <c r="C42" s="1049"/>
      <c r="D42" s="1049"/>
      <c r="E42" s="1049"/>
      <c r="F42" s="1050"/>
      <c r="G42" s="1051">
        <f aca="true" t="shared" si="11" ref="G42:P42">+G6+G23+G28</f>
        <v>3301</v>
      </c>
      <c r="H42" s="1052">
        <f t="shared" si="11"/>
        <v>3301</v>
      </c>
      <c r="I42" s="1052">
        <f t="shared" si="11"/>
        <v>0</v>
      </c>
      <c r="J42" s="1052">
        <f t="shared" si="11"/>
        <v>0</v>
      </c>
      <c r="K42" s="1052">
        <f t="shared" si="11"/>
        <v>3301</v>
      </c>
      <c r="L42" s="1052">
        <f t="shared" si="11"/>
        <v>3301</v>
      </c>
      <c r="M42" s="1053">
        <f t="shared" si="11"/>
        <v>0</v>
      </c>
      <c r="N42" s="1053">
        <f t="shared" si="11"/>
        <v>0</v>
      </c>
      <c r="O42" s="1052">
        <f t="shared" si="11"/>
        <v>0</v>
      </c>
      <c r="P42" s="1054">
        <f t="shared" si="11"/>
        <v>0</v>
      </c>
      <c r="Q42" s="1006"/>
      <c r="R42" s="1052">
        <f>+R6+R23+R28</f>
        <v>0</v>
      </c>
      <c r="S42" s="1054">
        <f>+S6+S23+S28</f>
        <v>3301</v>
      </c>
    </row>
    <row r="43" spans="1:19" ht="15" customHeight="1">
      <c r="A43" s="1124" t="s">
        <v>79</v>
      </c>
      <c r="B43" s="1146"/>
      <c r="C43" s="1146"/>
      <c r="D43" s="1146"/>
      <c r="E43" s="1146"/>
      <c r="F43" s="1146"/>
      <c r="G43" s="1146"/>
      <c r="H43" s="1146"/>
      <c r="I43" s="1146"/>
      <c r="J43" s="1146"/>
      <c r="K43" s="1146"/>
      <c r="L43" s="1146"/>
      <c r="M43" s="1146"/>
      <c r="N43" s="1146"/>
      <c r="O43" s="1146"/>
      <c r="P43" s="1146"/>
      <c r="Q43" s="1146"/>
      <c r="R43" s="1146"/>
      <c r="S43" s="1146"/>
    </row>
    <row r="44" spans="1:19" ht="15" customHeight="1">
      <c r="A44" s="1124" t="s">
        <v>80</v>
      </c>
      <c r="B44" s="1146"/>
      <c r="C44" s="1146"/>
      <c r="D44" s="1146"/>
      <c r="E44" s="1146"/>
      <c r="F44" s="1146"/>
      <c r="G44" s="1146"/>
      <c r="H44" s="1146"/>
      <c r="I44" s="1146"/>
      <c r="J44" s="1146"/>
      <c r="K44" s="1146"/>
      <c r="L44" s="1146"/>
      <c r="M44" s="1146"/>
      <c r="N44" s="1146"/>
      <c r="O44" s="1146"/>
      <c r="P44" s="1146"/>
      <c r="Q44" s="1146"/>
      <c r="R44" s="1146"/>
      <c r="S44" s="1146"/>
    </row>
    <row r="45" spans="1:19" ht="15" customHeight="1">
      <c r="A45" s="1124" t="s">
        <v>103</v>
      </c>
      <c r="B45" s="1146"/>
      <c r="C45" s="1146"/>
      <c r="D45" s="1146"/>
      <c r="E45" s="1146"/>
      <c r="F45" s="1146"/>
      <c r="G45" s="1146"/>
      <c r="H45" s="1146"/>
      <c r="I45" s="1146"/>
      <c r="J45" s="1146"/>
      <c r="K45" s="1146"/>
      <c r="L45" s="1146"/>
      <c r="M45" s="1146"/>
      <c r="N45" s="1146"/>
      <c r="O45" s="1146"/>
      <c r="P45" s="1146"/>
      <c r="Q45" s="1146"/>
      <c r="R45" s="1146"/>
      <c r="S45" s="1146"/>
    </row>
    <row r="46" spans="1:19" ht="15" customHeight="1">
      <c r="A46" s="1124" t="s">
        <v>81</v>
      </c>
      <c r="B46" s="1146"/>
      <c r="C46" s="1146"/>
      <c r="D46" s="1146"/>
      <c r="E46" s="1146"/>
      <c r="F46" s="1146"/>
      <c r="G46" s="1146"/>
      <c r="H46" s="1146"/>
      <c r="I46" s="1146"/>
      <c r="J46" s="1146"/>
      <c r="K46" s="1146"/>
      <c r="L46" s="1146"/>
      <c r="M46" s="1146"/>
      <c r="N46" s="1146"/>
      <c r="O46" s="1146"/>
      <c r="P46" s="1146"/>
      <c r="Q46" s="1146"/>
      <c r="R46" s="1146"/>
      <c r="S46" s="1146"/>
    </row>
    <row r="47" spans="1:19" ht="15" customHeight="1">
      <c r="A47" s="1184" t="s">
        <v>102</v>
      </c>
      <c r="B47" s="1185"/>
      <c r="C47" s="1185"/>
      <c r="D47" s="1185"/>
      <c r="E47" s="1185"/>
      <c r="F47" s="1185"/>
      <c r="G47" s="1185"/>
      <c r="H47" s="1185"/>
      <c r="I47" s="1185"/>
      <c r="J47" s="1185"/>
      <c r="K47" s="1185"/>
      <c r="L47" s="1185"/>
      <c r="M47" s="1185"/>
      <c r="N47" s="1185"/>
      <c r="O47" s="1185"/>
      <c r="P47" s="1185"/>
      <c r="Q47" s="1185"/>
      <c r="R47" s="1185"/>
      <c r="S47" s="1185"/>
    </row>
    <row r="48" spans="1:19" ht="30.75" customHeight="1">
      <c r="A48" s="1124" t="s">
        <v>82</v>
      </c>
      <c r="B48" s="1146"/>
      <c r="C48" s="1146"/>
      <c r="D48" s="1146"/>
      <c r="E48" s="1146"/>
      <c r="F48" s="1146"/>
      <c r="G48" s="1146"/>
      <c r="H48" s="1146"/>
      <c r="I48" s="1146"/>
      <c r="J48" s="1146"/>
      <c r="K48" s="1146"/>
      <c r="L48" s="1146"/>
      <c r="M48" s="1146"/>
      <c r="N48" s="1146"/>
      <c r="O48" s="1146"/>
      <c r="P48" s="1146"/>
      <c r="Q48" s="1146"/>
      <c r="R48" s="1146"/>
      <c r="S48" s="1146"/>
    </row>
    <row r="49" spans="3:6" ht="14.25" customHeight="1">
      <c r="C49" s="298"/>
      <c r="D49" s="298"/>
      <c r="E49" s="298"/>
      <c r="F49" s="298"/>
    </row>
    <row r="50" ht="15">
      <c r="A50" s="852" t="s">
        <v>901</v>
      </c>
    </row>
  </sheetData>
  <sheetProtection/>
  <mergeCells count="40">
    <mergeCell ref="C18:E18"/>
    <mergeCell ref="B23:E23"/>
    <mergeCell ref="S3:S4"/>
    <mergeCell ref="B7:E7"/>
    <mergeCell ref="M3:M4"/>
    <mergeCell ref="F3:F5"/>
    <mergeCell ref="N3:N4"/>
    <mergeCell ref="K3:L3"/>
    <mergeCell ref="O3:O4"/>
    <mergeCell ref="B6:E6"/>
    <mergeCell ref="G3:H3"/>
    <mergeCell ref="I3:J3"/>
    <mergeCell ref="P3:P4"/>
    <mergeCell ref="R3:R4"/>
    <mergeCell ref="C38:E38"/>
    <mergeCell ref="D39:E39"/>
    <mergeCell ref="A3:A5"/>
    <mergeCell ref="B3:E5"/>
    <mergeCell ref="C11:E11"/>
    <mergeCell ref="D12:E12"/>
    <mergeCell ref="D13:E13"/>
    <mergeCell ref="D14:E14"/>
    <mergeCell ref="B15:E15"/>
    <mergeCell ref="C16:E16"/>
    <mergeCell ref="C40:E40"/>
    <mergeCell ref="C8:E8"/>
    <mergeCell ref="D9:E9"/>
    <mergeCell ref="D10:E10"/>
    <mergeCell ref="B34:E34"/>
    <mergeCell ref="B28:E28"/>
    <mergeCell ref="B29:E29"/>
    <mergeCell ref="C30:E30"/>
    <mergeCell ref="C35:E35"/>
    <mergeCell ref="B37:E37"/>
    <mergeCell ref="A47:S47"/>
    <mergeCell ref="A48:S48"/>
    <mergeCell ref="A43:S43"/>
    <mergeCell ref="A44:S44"/>
    <mergeCell ref="A45:S45"/>
    <mergeCell ref="A46:S46"/>
  </mergeCells>
  <printOptions/>
  <pageMargins left="0.31" right="0.5118110236220472" top="0.28" bottom="0.17" header="0.19" footer="0.17"/>
  <pageSetup fitToHeight="1"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H14" sqref="H14"/>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57421875" style="3" customWidth="1"/>
    <col min="6" max="6" width="11.421875" style="3" customWidth="1"/>
    <col min="7" max="7" width="2.421875" style="3" customWidth="1"/>
    <col min="8" max="8" width="29.8515625" style="3" customWidth="1"/>
    <col min="9" max="16384" width="9.140625" style="3" customWidth="1"/>
  </cols>
  <sheetData>
    <row r="1" spans="1:8" ht="15.75">
      <c r="A1" s="534" t="s">
        <v>979</v>
      </c>
      <c r="B1" s="368"/>
      <c r="C1" s="368"/>
      <c r="D1" s="535"/>
      <c r="E1" s="360"/>
      <c r="F1" s="536"/>
      <c r="G1" s="412"/>
      <c r="H1" s="537"/>
    </row>
    <row r="2" spans="1:8" s="1" customFormat="1" ht="13.5" thickBot="1">
      <c r="A2" s="360"/>
      <c r="B2" s="360"/>
      <c r="C2" s="360"/>
      <c r="D2" s="360"/>
      <c r="E2" s="360"/>
      <c r="F2" s="497" t="s">
        <v>655</v>
      </c>
      <c r="G2" s="360"/>
      <c r="H2" s="538"/>
    </row>
    <row r="3" spans="1:8" s="4" customFormat="1" ht="19.5" customHeight="1">
      <c r="A3" s="1216" t="s">
        <v>627</v>
      </c>
      <c r="B3" s="1214" t="s">
        <v>862</v>
      </c>
      <c r="C3" s="1214"/>
      <c r="D3" s="1220" t="s">
        <v>863</v>
      </c>
      <c r="E3" s="1220"/>
      <c r="F3" s="1221"/>
      <c r="G3" s="68"/>
      <c r="H3" s="496"/>
    </row>
    <row r="4" spans="1:8" s="4" customFormat="1" ht="13.5" customHeight="1" thickBot="1">
      <c r="A4" s="1217"/>
      <c r="B4" s="1215"/>
      <c r="C4" s="1215"/>
      <c r="D4" s="539" t="s">
        <v>742</v>
      </c>
      <c r="E4" s="539" t="s">
        <v>656</v>
      </c>
      <c r="F4" s="540" t="s">
        <v>653</v>
      </c>
      <c r="G4" s="68"/>
      <c r="H4" s="496"/>
    </row>
    <row r="5" spans="1:8" s="4" customFormat="1" ht="12.75" customHeight="1">
      <c r="A5" s="541">
        <v>1</v>
      </c>
      <c r="B5" s="1228" t="s">
        <v>1055</v>
      </c>
      <c r="C5" s="1228"/>
      <c r="D5" s="554">
        <f>SUM(D6:D9)</f>
        <v>441</v>
      </c>
      <c r="E5" s="554">
        <f>SUM(E6:E9)</f>
        <v>0</v>
      </c>
      <c r="F5" s="555">
        <f aca="true" t="shared" si="0" ref="F5:F10">SUM(D5+E5)</f>
        <v>441</v>
      </c>
      <c r="G5" s="68"/>
      <c r="H5" s="496"/>
    </row>
    <row r="6" spans="1:8" s="4" customFormat="1" ht="12.75" customHeight="1">
      <c r="A6" s="542">
        <v>2</v>
      </c>
      <c r="B6" s="1229" t="s">
        <v>790</v>
      </c>
      <c r="C6" s="543" t="s">
        <v>864</v>
      </c>
      <c r="D6" s="109"/>
      <c r="E6" s="109"/>
      <c r="F6" s="556">
        <f t="shared" si="0"/>
        <v>0</v>
      </c>
      <c r="G6" s="68"/>
      <c r="H6" s="544"/>
    </row>
    <row r="7" spans="1:8" s="4" customFormat="1" ht="12.75" customHeight="1">
      <c r="A7" s="542">
        <v>3</v>
      </c>
      <c r="B7" s="1230"/>
      <c r="C7" s="543" t="s">
        <v>865</v>
      </c>
      <c r="D7" s="109"/>
      <c r="E7" s="109"/>
      <c r="F7" s="556">
        <f t="shared" si="0"/>
        <v>0</v>
      </c>
      <c r="G7" s="68"/>
      <c r="H7" s="544"/>
    </row>
    <row r="8" spans="1:8" s="4" customFormat="1" ht="12.75" customHeight="1">
      <c r="A8" s="542">
        <v>4</v>
      </c>
      <c r="B8" s="1230"/>
      <c r="C8" s="543" t="s">
        <v>869</v>
      </c>
      <c r="D8" s="109">
        <v>413</v>
      </c>
      <c r="E8" s="109"/>
      <c r="F8" s="556">
        <f t="shared" si="0"/>
        <v>413</v>
      </c>
      <c r="G8" s="68"/>
      <c r="H8" s="544"/>
    </row>
    <row r="9" spans="1:8" s="4" customFormat="1" ht="12.75" customHeight="1">
      <c r="A9" s="542">
        <v>5</v>
      </c>
      <c r="B9" s="1231"/>
      <c r="C9" s="424" t="s">
        <v>868</v>
      </c>
      <c r="D9" s="109">
        <v>28</v>
      </c>
      <c r="E9" s="109"/>
      <c r="F9" s="556">
        <f t="shared" si="0"/>
        <v>28</v>
      </c>
      <c r="G9" s="68"/>
      <c r="H9" s="544"/>
    </row>
    <row r="10" spans="1:8" s="4" customFormat="1" ht="12.75" customHeight="1">
      <c r="A10" s="545">
        <v>6</v>
      </c>
      <c r="B10" s="546" t="s">
        <v>858</v>
      </c>
      <c r="C10" s="547"/>
      <c r="D10" s="554">
        <f>SUM(D11:D14)</f>
        <v>0</v>
      </c>
      <c r="E10" s="554">
        <f>SUM(E11:E14)</f>
        <v>375</v>
      </c>
      <c r="F10" s="555">
        <f t="shared" si="0"/>
        <v>375</v>
      </c>
      <c r="G10" s="68"/>
      <c r="H10" s="544"/>
    </row>
    <row r="11" spans="1:8" s="4" customFormat="1" ht="12.75" customHeight="1">
      <c r="A11" s="542">
        <v>7</v>
      </c>
      <c r="B11" s="1229" t="s">
        <v>790</v>
      </c>
      <c r="C11" s="378" t="s">
        <v>659</v>
      </c>
      <c r="D11" s="42"/>
      <c r="E11" s="42"/>
      <c r="F11" s="556">
        <f aca="true" t="shared" si="1" ref="F11:F17">SUM(D11+E11)</f>
        <v>0</v>
      </c>
      <c r="G11" s="68"/>
      <c r="H11" s="544"/>
    </row>
    <row r="12" spans="1:8" s="4" customFormat="1" ht="12.75" customHeight="1">
      <c r="A12" s="542">
        <v>8</v>
      </c>
      <c r="B12" s="1230"/>
      <c r="C12" s="378" t="s">
        <v>658</v>
      </c>
      <c r="D12" s="42"/>
      <c r="E12" s="42"/>
      <c r="F12" s="556">
        <f t="shared" si="1"/>
        <v>0</v>
      </c>
      <c r="G12" s="68"/>
      <c r="H12" s="544"/>
    </row>
    <row r="13" spans="1:8" s="4" customFormat="1" ht="12.75" customHeight="1">
      <c r="A13" s="542">
        <v>9</v>
      </c>
      <c r="B13" s="1230"/>
      <c r="C13" s="378" t="s">
        <v>1013</v>
      </c>
      <c r="D13" s="42"/>
      <c r="E13" s="42">
        <v>375</v>
      </c>
      <c r="F13" s="556">
        <f t="shared" si="1"/>
        <v>375</v>
      </c>
      <c r="G13" s="68"/>
      <c r="H13" s="544"/>
    </row>
    <row r="14" spans="1:8" s="4" customFormat="1" ht="12.75" customHeight="1">
      <c r="A14" s="542">
        <v>10</v>
      </c>
      <c r="B14" s="1231"/>
      <c r="C14" s="378" t="s">
        <v>631</v>
      </c>
      <c r="D14" s="42"/>
      <c r="E14" s="42"/>
      <c r="F14" s="556">
        <f t="shared" si="1"/>
        <v>0</v>
      </c>
      <c r="G14" s="68"/>
      <c r="H14" s="544"/>
    </row>
    <row r="15" spans="1:8" s="4" customFormat="1" ht="12.75" customHeight="1">
      <c r="A15" s="545">
        <v>11</v>
      </c>
      <c r="B15" s="546" t="s">
        <v>859</v>
      </c>
      <c r="C15" s="547"/>
      <c r="D15" s="554">
        <f>SUM(D16:D18)</f>
        <v>0</v>
      </c>
      <c r="E15" s="554">
        <f>SUM(E16:E18)</f>
        <v>0</v>
      </c>
      <c r="F15" s="555">
        <f t="shared" si="1"/>
        <v>0</v>
      </c>
      <c r="G15" s="68"/>
      <c r="H15" s="544"/>
    </row>
    <row r="16" spans="1:8" s="4" customFormat="1" ht="12.75" customHeight="1">
      <c r="A16" s="542">
        <v>12</v>
      </c>
      <c r="B16" s="1229" t="s">
        <v>790</v>
      </c>
      <c r="C16" s="548" t="s">
        <v>659</v>
      </c>
      <c r="D16" s="42"/>
      <c r="E16" s="42"/>
      <c r="F16" s="556">
        <f t="shared" si="1"/>
        <v>0</v>
      </c>
      <c r="G16" s="68"/>
      <c r="H16" s="544"/>
    </row>
    <row r="17" spans="1:8" s="4" customFormat="1" ht="12.75" customHeight="1">
      <c r="A17" s="542">
        <v>13</v>
      </c>
      <c r="B17" s="1230"/>
      <c r="C17" s="548" t="s">
        <v>658</v>
      </c>
      <c r="D17" s="42"/>
      <c r="E17" s="42"/>
      <c r="F17" s="556">
        <f t="shared" si="1"/>
        <v>0</v>
      </c>
      <c r="G17" s="68"/>
      <c r="H17" s="544"/>
    </row>
    <row r="18" spans="1:8" s="4" customFormat="1" ht="12.75" customHeight="1">
      <c r="A18" s="542">
        <v>14</v>
      </c>
      <c r="B18" s="1231"/>
      <c r="C18" s="548" t="s">
        <v>631</v>
      </c>
      <c r="D18" s="42"/>
      <c r="E18" s="42"/>
      <c r="F18" s="556">
        <f>SUM(D18+E18)</f>
        <v>0</v>
      </c>
      <c r="G18" s="68"/>
      <c r="H18" s="544"/>
    </row>
    <row r="19" spans="1:8" ht="12.75" customHeight="1">
      <c r="A19" s="545">
        <v>15</v>
      </c>
      <c r="B19" s="1222" t="s">
        <v>860</v>
      </c>
      <c r="C19" s="1223"/>
      <c r="D19" s="557"/>
      <c r="E19" s="557"/>
      <c r="F19" s="555">
        <f>SUM(D19+E19)</f>
        <v>0</v>
      </c>
      <c r="G19" s="68"/>
      <c r="H19" s="544"/>
    </row>
    <row r="20" spans="1:8" ht="12.75" customHeight="1" thickBot="1">
      <c r="A20" s="549">
        <v>16</v>
      </c>
      <c r="B20" s="1224" t="s">
        <v>861</v>
      </c>
      <c r="C20" s="1225"/>
      <c r="D20" s="558"/>
      <c r="E20" s="558"/>
      <c r="F20" s="559">
        <f>SUM(D20+E20)</f>
        <v>0</v>
      </c>
      <c r="G20" s="68"/>
      <c r="H20" s="550"/>
    </row>
    <row r="21" spans="1:8" ht="12.75">
      <c r="A21" s="551"/>
      <c r="B21" s="412"/>
      <c r="C21" s="412"/>
      <c r="D21" s="412"/>
      <c r="E21" s="551"/>
      <c r="F21" s="552"/>
      <c r="G21" s="68"/>
      <c r="H21" s="550"/>
    </row>
    <row r="22" spans="1:8" ht="12.75">
      <c r="A22" s="73" t="s">
        <v>789</v>
      </c>
      <c r="B22" s="386"/>
      <c r="C22" s="386"/>
      <c r="D22" s="412"/>
      <c r="E22" s="551"/>
      <c r="F22" s="552"/>
      <c r="G22" s="68"/>
      <c r="H22" s="550"/>
    </row>
    <row r="23" spans="1:8" ht="38.25" customHeight="1">
      <c r="A23" s="1218"/>
      <c r="B23" s="1219"/>
      <c r="C23" s="1219"/>
      <c r="D23" s="1219"/>
      <c r="E23" s="1219"/>
      <c r="F23" s="1219"/>
      <c r="G23" s="68"/>
      <c r="H23" s="550"/>
    </row>
    <row r="24" spans="1:8" ht="79.5" customHeight="1">
      <c r="A24" s="1232" t="s">
        <v>870</v>
      </c>
      <c r="B24" s="1233"/>
      <c r="C24" s="1233"/>
      <c r="D24" s="1233"/>
      <c r="E24" s="1233"/>
      <c r="F24" s="1233"/>
      <c r="G24" s="544"/>
      <c r="H24" s="550"/>
    </row>
    <row r="25" spans="1:8" ht="81" customHeight="1">
      <c r="A25" s="1226" t="s">
        <v>873</v>
      </c>
      <c r="B25" s="1227"/>
      <c r="C25" s="1227"/>
      <c r="D25" s="1227"/>
      <c r="E25" s="1227"/>
      <c r="F25" s="1227"/>
      <c r="G25" s="544"/>
      <c r="H25" s="550"/>
    </row>
    <row r="26" spans="1:8" ht="80.25" customHeight="1">
      <c r="A26" s="1226" t="s">
        <v>871</v>
      </c>
      <c r="B26" s="1227"/>
      <c r="C26" s="1227"/>
      <c r="D26" s="1227"/>
      <c r="E26" s="1227"/>
      <c r="F26" s="1227"/>
      <c r="G26" s="544"/>
      <c r="H26" s="553"/>
    </row>
    <row r="27" spans="1:8" ht="55.5" customHeight="1">
      <c r="A27" s="1226" t="s">
        <v>872</v>
      </c>
      <c r="B27" s="1227"/>
      <c r="C27" s="1227"/>
      <c r="D27" s="1227"/>
      <c r="E27" s="1227"/>
      <c r="F27" s="1227"/>
      <c r="G27" s="544"/>
      <c r="H27" s="550"/>
    </row>
    <row r="28" spans="1:8" ht="15.75" customHeight="1">
      <c r="A28" s="1226" t="s">
        <v>84</v>
      </c>
      <c r="B28" s="1227"/>
      <c r="C28" s="1227"/>
      <c r="D28" s="1227"/>
      <c r="E28" s="1227"/>
      <c r="F28" s="1227"/>
      <c r="G28" s="544"/>
      <c r="H28" s="550"/>
    </row>
    <row r="29" spans="1:8" ht="15">
      <c r="A29" s="1226"/>
      <c r="B29" s="1227"/>
      <c r="C29" s="1227"/>
      <c r="D29" s="1227"/>
      <c r="E29" s="1227"/>
      <c r="F29" s="1227"/>
      <c r="G29" s="544"/>
      <c r="H29" s="550"/>
    </row>
    <row r="30" spans="1:8" ht="12.75">
      <c r="A30" s="550"/>
      <c r="B30" s="550"/>
      <c r="C30" s="550"/>
      <c r="D30" s="550"/>
      <c r="E30" s="550"/>
      <c r="F30" s="550"/>
      <c r="G30" s="544"/>
      <c r="H30" s="550"/>
    </row>
    <row r="31" spans="1:8" ht="12.75">
      <c r="A31" s="550"/>
      <c r="B31" s="550"/>
      <c r="C31" s="550"/>
      <c r="D31" s="550"/>
      <c r="E31" s="550"/>
      <c r="F31" s="550"/>
      <c r="G31" s="544"/>
      <c r="H31" s="550"/>
    </row>
    <row r="32" spans="1:8" ht="12.75">
      <c r="A32" s="550"/>
      <c r="B32" s="550"/>
      <c r="C32" s="550"/>
      <c r="D32" s="550"/>
      <c r="E32" s="550"/>
      <c r="F32" s="550"/>
      <c r="G32" s="544"/>
      <c r="H32" s="550"/>
    </row>
    <row r="33" spans="1:8" ht="12.75">
      <c r="A33" s="550"/>
      <c r="B33" s="550"/>
      <c r="C33" s="550"/>
      <c r="D33" s="550"/>
      <c r="E33" s="550"/>
      <c r="F33" s="550"/>
      <c r="G33" s="544"/>
      <c r="H33" s="550"/>
    </row>
    <row r="34" spans="1:8" ht="12.75">
      <c r="A34" s="550"/>
      <c r="B34" s="550"/>
      <c r="C34" s="550"/>
      <c r="D34" s="550"/>
      <c r="E34" s="550"/>
      <c r="F34" s="550"/>
      <c r="G34" s="550"/>
      <c r="H34" s="550"/>
    </row>
    <row r="35" spans="1:8" ht="12.75">
      <c r="A35" s="550"/>
      <c r="B35" s="550"/>
      <c r="C35" s="550"/>
      <c r="D35" s="550"/>
      <c r="E35" s="550"/>
      <c r="F35" s="550"/>
      <c r="G35" s="550"/>
      <c r="H35" s="550"/>
    </row>
    <row r="36" spans="1:8" ht="12.75">
      <c r="A36" s="550"/>
      <c r="B36" s="550"/>
      <c r="C36" s="550"/>
      <c r="D36" s="550"/>
      <c r="E36" s="550"/>
      <c r="F36" s="550"/>
      <c r="G36" s="550"/>
      <c r="H36" s="550"/>
    </row>
    <row r="37" spans="1:8" ht="12.75">
      <c r="A37" s="550"/>
      <c r="B37" s="550"/>
      <c r="C37" s="550"/>
      <c r="D37" s="550"/>
      <c r="E37" s="550"/>
      <c r="F37" s="550"/>
      <c r="G37" s="550"/>
      <c r="H37" s="550"/>
    </row>
    <row r="38" spans="1:8" ht="12.75">
      <c r="A38" s="550"/>
      <c r="B38" s="550"/>
      <c r="C38" s="550"/>
      <c r="D38" s="550"/>
      <c r="E38" s="550"/>
      <c r="F38" s="550"/>
      <c r="G38" s="550"/>
      <c r="H38" s="550"/>
    </row>
    <row r="40" ht="12.75">
      <c r="A40" s="2"/>
    </row>
    <row r="41" ht="12.75">
      <c r="A41" s="2"/>
    </row>
  </sheetData>
  <sheetProtection sheet="1" formatRows="0" insertRows="0" deleteRows="0"/>
  <mergeCells count="16">
    <mergeCell ref="A28:F28"/>
    <mergeCell ref="A29:F29"/>
    <mergeCell ref="B5:C5"/>
    <mergeCell ref="B6:B9"/>
    <mergeCell ref="A27:F27"/>
    <mergeCell ref="A24:F24"/>
    <mergeCell ref="A25:F25"/>
    <mergeCell ref="A26:F26"/>
    <mergeCell ref="B11:B14"/>
    <mergeCell ref="B16:B18"/>
    <mergeCell ref="B3:C4"/>
    <mergeCell ref="A3:A4"/>
    <mergeCell ref="A23:F23"/>
    <mergeCell ref="D3:F3"/>
    <mergeCell ref="B19:C19"/>
    <mergeCell ref="B20:C20"/>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C19" sqref="C19"/>
    </sheetView>
  </sheetViews>
  <sheetFormatPr defaultColWidth="9.140625" defaultRowHeight="15"/>
  <cols>
    <col min="1" max="1" width="3.421875" style="22" customWidth="1"/>
    <col min="2" max="2" width="49.57421875" style="10" customWidth="1"/>
    <col min="3" max="3" width="16.421875" style="10" customWidth="1"/>
    <col min="4" max="4" width="17.7109375" style="10" customWidth="1"/>
    <col min="5" max="5" width="17.28125" style="10" customWidth="1"/>
    <col min="6" max="6" width="17.00390625" style="10" customWidth="1"/>
    <col min="7" max="7" width="9.140625" style="10" customWidth="1"/>
    <col min="11" max="16384" width="9.140625" style="10" customWidth="1"/>
  </cols>
  <sheetData>
    <row r="1" spans="1:9" ht="15.75">
      <c r="A1" s="495" t="s">
        <v>980</v>
      </c>
      <c r="B1" s="368"/>
      <c r="C1" s="360"/>
      <c r="D1" s="360"/>
      <c r="E1" s="360"/>
      <c r="F1" s="360"/>
      <c r="G1" s="360"/>
      <c r="H1" s="496"/>
      <c r="I1" s="496"/>
    </row>
    <row r="2" spans="1:9" ht="15.75" thickBot="1">
      <c r="A2" s="376"/>
      <c r="B2" s="360"/>
      <c r="C2" s="360"/>
      <c r="D2" s="497"/>
      <c r="E2" s="360"/>
      <c r="F2" s="497" t="s">
        <v>741</v>
      </c>
      <c r="G2" s="360"/>
      <c r="H2" s="496"/>
      <c r="I2" s="496"/>
    </row>
    <row r="3" spans="1:9" ht="26.25" customHeight="1">
      <c r="A3" s="1235" t="s">
        <v>627</v>
      </c>
      <c r="B3" s="1237" t="s">
        <v>660</v>
      </c>
      <c r="C3" s="498" t="s">
        <v>825</v>
      </c>
      <c r="D3" s="498" t="s">
        <v>826</v>
      </c>
      <c r="E3" s="499" t="s">
        <v>824</v>
      </c>
      <c r="F3" s="500" t="s">
        <v>876</v>
      </c>
      <c r="G3" s="360"/>
      <c r="H3" s="496"/>
      <c r="I3" s="496"/>
    </row>
    <row r="4" spans="1:9" ht="12" customHeight="1" thickBot="1">
      <c r="A4" s="1236"/>
      <c r="B4" s="1238"/>
      <c r="C4" s="501" t="s">
        <v>708</v>
      </c>
      <c r="D4" s="501" t="s">
        <v>709</v>
      </c>
      <c r="E4" s="501" t="s">
        <v>710</v>
      </c>
      <c r="F4" s="502" t="s">
        <v>711</v>
      </c>
      <c r="G4" s="360"/>
      <c r="H4" s="496"/>
      <c r="I4" s="496"/>
    </row>
    <row r="5" spans="1:9" ht="18" customHeight="1">
      <c r="A5" s="503">
        <v>1</v>
      </c>
      <c r="B5" s="504" t="s">
        <v>857</v>
      </c>
      <c r="C5" s="505">
        <f>SUM(C6:C9)</f>
        <v>6941.59</v>
      </c>
      <c r="D5" s="505">
        <f>SUM(D6:D9)</f>
        <v>12979.91</v>
      </c>
      <c r="E5" s="505">
        <f>SUM(E6:E9)</f>
        <v>8132</v>
      </c>
      <c r="F5" s="506">
        <v>0</v>
      </c>
      <c r="G5" s="360"/>
      <c r="H5" s="496"/>
      <c r="I5" s="496"/>
    </row>
    <row r="6" spans="1:12" ht="12.75" customHeight="1">
      <c r="A6" s="507">
        <v>2</v>
      </c>
      <c r="B6" s="508" t="s">
        <v>661</v>
      </c>
      <c r="C6" s="509">
        <v>0</v>
      </c>
      <c r="D6" s="531">
        <v>3316</v>
      </c>
      <c r="E6" s="107">
        <v>7406</v>
      </c>
      <c r="F6" s="204">
        <v>0.447</v>
      </c>
      <c r="G6" s="360"/>
      <c r="H6" s="496"/>
      <c r="I6" s="496"/>
      <c r="K6" s="94"/>
      <c r="L6" s="94"/>
    </row>
    <row r="7" spans="1:12" ht="12.75" customHeight="1">
      <c r="A7" s="507">
        <v>3</v>
      </c>
      <c r="B7" s="510" t="s">
        <v>743</v>
      </c>
      <c r="C7" s="49">
        <v>6758</v>
      </c>
      <c r="D7" s="509">
        <v>0</v>
      </c>
      <c r="E7" s="107">
        <v>499</v>
      </c>
      <c r="F7" s="226">
        <v>13.55</v>
      </c>
      <c r="G7" s="360"/>
      <c r="H7" s="496"/>
      <c r="I7" s="496"/>
      <c r="K7" s="94"/>
      <c r="L7" s="94"/>
    </row>
    <row r="8" spans="1:12" ht="12.75" customHeight="1">
      <c r="A8" s="507">
        <v>4</v>
      </c>
      <c r="B8" s="510" t="s">
        <v>744</v>
      </c>
      <c r="C8" s="49">
        <v>183.59</v>
      </c>
      <c r="D8" s="509">
        <v>0</v>
      </c>
      <c r="E8" s="107">
        <v>81</v>
      </c>
      <c r="F8" s="226">
        <v>1.53</v>
      </c>
      <c r="G8" s="360"/>
      <c r="H8" s="496"/>
      <c r="I8" s="496"/>
      <c r="K8" s="94"/>
      <c r="L8" s="94"/>
    </row>
    <row r="9" spans="1:11" ht="12.75" customHeight="1">
      <c r="A9" s="507">
        <v>5</v>
      </c>
      <c r="B9" s="511" t="s">
        <v>662</v>
      </c>
      <c r="C9" s="509">
        <v>0</v>
      </c>
      <c r="D9" s="49">
        <v>9663.91</v>
      </c>
      <c r="E9" s="107">
        <v>146</v>
      </c>
      <c r="F9" s="226">
        <v>66</v>
      </c>
      <c r="G9" s="360"/>
      <c r="H9" s="496"/>
      <c r="I9" s="496"/>
      <c r="K9" s="94"/>
    </row>
    <row r="10" spans="1:11" ht="21" customHeight="1">
      <c r="A10" s="512">
        <v>6</v>
      </c>
      <c r="B10" s="513" t="s">
        <v>1054</v>
      </c>
      <c r="C10" s="514">
        <f>SUM(C11:C16)</f>
        <v>0</v>
      </c>
      <c r="D10" s="514">
        <f>SUM(D11:D16)</f>
        <v>3494</v>
      </c>
      <c r="E10" s="514">
        <f>SUM(E11:E16)</f>
        <v>289</v>
      </c>
      <c r="F10" s="515">
        <v>0</v>
      </c>
      <c r="G10" s="360"/>
      <c r="H10" s="496"/>
      <c r="I10" s="496"/>
      <c r="K10" s="94"/>
    </row>
    <row r="11" spans="1:9" ht="12.75" customHeight="1">
      <c r="A11" s="507">
        <v>7</v>
      </c>
      <c r="B11" s="516" t="s">
        <v>746</v>
      </c>
      <c r="C11" s="509">
        <v>0</v>
      </c>
      <c r="D11" s="532">
        <v>3471</v>
      </c>
      <c r="E11" s="107">
        <v>105</v>
      </c>
      <c r="F11" s="226">
        <v>23</v>
      </c>
      <c r="G11" s="360"/>
      <c r="H11" s="496"/>
      <c r="I11" s="496"/>
    </row>
    <row r="12" spans="1:9" ht="12.75" customHeight="1">
      <c r="A12" s="507">
        <v>8</v>
      </c>
      <c r="B12" s="517" t="s">
        <v>745</v>
      </c>
      <c r="C12" s="509">
        <v>0</v>
      </c>
      <c r="D12" s="532">
        <v>23</v>
      </c>
      <c r="E12" s="107">
        <v>184</v>
      </c>
      <c r="F12" s="108">
        <v>0.12</v>
      </c>
      <c r="G12" s="360"/>
      <c r="H12" s="496"/>
      <c r="I12" s="496"/>
    </row>
    <row r="13" spans="1:9" ht="12.75" customHeight="1">
      <c r="A13" s="518">
        <v>9</v>
      </c>
      <c r="B13" s="519" t="s">
        <v>1048</v>
      </c>
      <c r="C13" s="509">
        <v>0</v>
      </c>
      <c r="D13" s="533"/>
      <c r="E13" s="110"/>
      <c r="F13" s="111"/>
      <c r="G13" s="360"/>
      <c r="H13" s="496"/>
      <c r="I13" s="496"/>
    </row>
    <row r="14" spans="1:9" ht="12.75" customHeight="1">
      <c r="A14" s="518">
        <v>10</v>
      </c>
      <c r="B14" s="519" t="s">
        <v>1049</v>
      </c>
      <c r="C14" s="509">
        <v>0</v>
      </c>
      <c r="D14" s="533"/>
      <c r="E14" s="110"/>
      <c r="F14" s="111"/>
      <c r="G14" s="360"/>
      <c r="H14" s="496"/>
      <c r="I14" s="496"/>
    </row>
    <row r="15" spans="1:9" ht="12.75" customHeight="1">
      <c r="A15" s="518">
        <v>11</v>
      </c>
      <c r="B15" s="519" t="s">
        <v>1050</v>
      </c>
      <c r="C15" s="509">
        <v>0</v>
      </c>
      <c r="D15" s="533"/>
      <c r="E15" s="110"/>
      <c r="F15" s="111"/>
      <c r="G15" s="360"/>
      <c r="H15" s="496"/>
      <c r="I15" s="496"/>
    </row>
    <row r="16" spans="1:9" ht="26.25" thickBot="1">
      <c r="A16" s="518">
        <v>12</v>
      </c>
      <c r="B16" s="519" t="s">
        <v>1051</v>
      </c>
      <c r="C16" s="509">
        <v>0</v>
      </c>
      <c r="D16" s="533"/>
      <c r="E16" s="110"/>
      <c r="F16" s="111"/>
      <c r="G16" s="360"/>
      <c r="H16" s="496"/>
      <c r="I16" s="496"/>
    </row>
    <row r="17" spans="1:9" ht="17.25" customHeight="1" thickBot="1">
      <c r="A17" s="520">
        <v>14</v>
      </c>
      <c r="B17" s="521" t="s">
        <v>760</v>
      </c>
      <c r="C17" s="117">
        <f>C5+C10</f>
        <v>6941.59</v>
      </c>
      <c r="D17" s="117">
        <f>D5+D10</f>
        <v>16473.91</v>
      </c>
      <c r="E17" s="117">
        <f>E5+E10</f>
        <v>8421</v>
      </c>
      <c r="F17" s="522">
        <v>0</v>
      </c>
      <c r="G17" s="360"/>
      <c r="H17" s="496"/>
      <c r="I17" s="496"/>
    </row>
    <row r="18" spans="1:9" ht="12.75" customHeight="1">
      <c r="A18" s="416"/>
      <c r="B18" s="614" t="s">
        <v>379</v>
      </c>
      <c r="C18" s="615">
        <f>C5-'11.c'!C4</f>
        <v>-0.4099999999998545</v>
      </c>
      <c r="D18" s="118"/>
      <c r="E18" s="119"/>
      <c r="F18" s="412"/>
      <c r="G18" s="360"/>
      <c r="H18" s="496"/>
      <c r="I18" s="496"/>
    </row>
    <row r="19" spans="1:9" ht="12.75" customHeight="1">
      <c r="A19" s="523" t="s">
        <v>789</v>
      </c>
      <c r="B19" s="524"/>
      <c r="C19" s="224"/>
      <c r="D19" s="224"/>
      <c r="E19" s="225"/>
      <c r="F19" s="523"/>
      <c r="G19" s="360"/>
      <c r="H19" s="496"/>
      <c r="I19" s="496"/>
    </row>
    <row r="20" spans="1:9" ht="24.75" customHeight="1">
      <c r="A20" s="1234" t="s">
        <v>88</v>
      </c>
      <c r="B20" s="1234"/>
      <c r="C20" s="1234"/>
      <c r="D20" s="1234"/>
      <c r="E20" s="1234"/>
      <c r="F20" s="1234"/>
      <c r="G20" s="360"/>
      <c r="H20" s="496"/>
      <c r="I20" s="496"/>
    </row>
    <row r="21" spans="1:9" ht="12.75" customHeight="1">
      <c r="A21" s="526" t="s">
        <v>86</v>
      </c>
      <c r="B21" s="410"/>
      <c r="C21" s="527"/>
      <c r="D21" s="527"/>
      <c r="E21" s="527"/>
      <c r="F21" s="527"/>
      <c r="G21" s="360"/>
      <c r="H21" s="496"/>
      <c r="I21" s="496"/>
    </row>
    <row r="22" spans="1:9" ht="26.25" customHeight="1">
      <c r="A22" s="1234" t="s">
        <v>840</v>
      </c>
      <c r="B22" s="1234"/>
      <c r="C22" s="1234"/>
      <c r="D22" s="1234"/>
      <c r="E22" s="1234"/>
      <c r="F22" s="1234"/>
      <c r="G22" s="360"/>
      <c r="H22" s="496"/>
      <c r="I22" s="496"/>
    </row>
    <row r="23" spans="1:9" ht="15" customHeight="1">
      <c r="A23" s="528" t="s">
        <v>1024</v>
      </c>
      <c r="B23" s="525"/>
      <c r="C23" s="525"/>
      <c r="D23" s="525"/>
      <c r="E23" s="525"/>
      <c r="F23" s="525"/>
      <c r="G23" s="360"/>
      <c r="H23" s="496"/>
      <c r="I23" s="496"/>
    </row>
    <row r="24" spans="1:9" ht="27.75" customHeight="1">
      <c r="A24" s="1234"/>
      <c r="B24" s="1234"/>
      <c r="C24" s="1234"/>
      <c r="D24" s="1234"/>
      <c r="E24" s="1234"/>
      <c r="F24" s="1234"/>
      <c r="G24" s="360"/>
      <c r="H24" s="496"/>
      <c r="I24" s="496"/>
    </row>
    <row r="25" spans="1:9" ht="12.75" customHeight="1">
      <c r="A25" s="528"/>
      <c r="B25" s="525"/>
      <c r="C25" s="525"/>
      <c r="D25" s="525"/>
      <c r="E25" s="525"/>
      <c r="F25" s="525"/>
      <c r="G25" s="360"/>
      <c r="H25" s="496"/>
      <c r="I25" s="496"/>
    </row>
    <row r="26" spans="1:9" ht="12.75" customHeight="1">
      <c r="A26" s="528" t="s">
        <v>839</v>
      </c>
      <c r="B26" s="525"/>
      <c r="C26" s="525"/>
      <c r="D26" s="525"/>
      <c r="E26" s="525"/>
      <c r="F26" s="525"/>
      <c r="G26" s="360"/>
      <c r="H26" s="496"/>
      <c r="I26" s="496"/>
    </row>
    <row r="27" spans="1:9" ht="15">
      <c r="A27" s="527" t="s">
        <v>85</v>
      </c>
      <c r="B27" s="529"/>
      <c r="C27" s="527"/>
      <c r="D27" s="527"/>
      <c r="E27" s="527"/>
      <c r="F27" s="527"/>
      <c r="G27" s="360"/>
      <c r="H27" s="496"/>
      <c r="I27" s="496"/>
    </row>
    <row r="28" spans="1:9" ht="15">
      <c r="A28" s="527" t="s">
        <v>87</v>
      </c>
      <c r="B28" s="360"/>
      <c r="C28" s="360"/>
      <c r="D28" s="530"/>
      <c r="E28" s="360"/>
      <c r="F28" s="360"/>
      <c r="G28" s="360"/>
      <c r="H28" s="496"/>
      <c r="I28" s="496"/>
    </row>
    <row r="29" spans="1:9" ht="15">
      <c r="A29" s="376"/>
      <c r="B29" s="360"/>
      <c r="C29" s="360"/>
      <c r="D29" s="360"/>
      <c r="E29" s="360"/>
      <c r="F29" s="360"/>
      <c r="G29" s="360"/>
      <c r="H29" s="496"/>
      <c r="I29" s="496"/>
    </row>
    <row r="30" spans="1:9" ht="15">
      <c r="A30" s="376"/>
      <c r="B30" s="360"/>
      <c r="C30" s="360"/>
      <c r="D30" s="360"/>
      <c r="E30" s="360"/>
      <c r="F30" s="360"/>
      <c r="G30" s="360"/>
      <c r="H30" s="496"/>
      <c r="I30" s="496"/>
    </row>
    <row r="31" spans="1:9" ht="15">
      <c r="A31" s="376"/>
      <c r="B31" s="360"/>
      <c r="C31" s="360"/>
      <c r="D31" s="360"/>
      <c r="E31" s="360"/>
      <c r="F31" s="360"/>
      <c r="G31" s="360"/>
      <c r="H31" s="496"/>
      <c r="I31" s="496"/>
    </row>
    <row r="32" spans="1:9" ht="15">
      <c r="A32" s="376"/>
      <c r="B32" s="360"/>
      <c r="C32" s="360"/>
      <c r="D32" s="360"/>
      <c r="E32" s="360"/>
      <c r="F32" s="360"/>
      <c r="G32" s="360"/>
      <c r="H32" s="496"/>
      <c r="I32" s="496"/>
    </row>
  </sheetData>
  <sheetProtection sheet="1"/>
  <protectedRanges>
    <protectedRange sqref="D7:D9 D18:D19 D11:D16" name="Oblast1"/>
  </protectedRanges>
  <mergeCells count="5">
    <mergeCell ref="A24:F24"/>
    <mergeCell ref="A22:F22"/>
    <mergeCell ref="A20:F20"/>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D7:D8 C9 E5"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AP68"/>
  <sheetViews>
    <sheetView tabSelected="1" workbookViewId="0" topLeftCell="P1">
      <selection activeCell="X16" sqref="X16"/>
    </sheetView>
  </sheetViews>
  <sheetFormatPr defaultColWidth="9.140625" defaultRowHeight="15"/>
  <cols>
    <col min="1" max="1" width="3.8515625" style="10" customWidth="1"/>
    <col min="2" max="2" width="6.421875" style="56" customWidth="1"/>
    <col min="3" max="3" width="9.28125" style="56" customWidth="1"/>
    <col min="4" max="4" width="16.28125" style="56" customWidth="1"/>
    <col min="5" max="5" width="9.7109375" style="56" customWidth="1"/>
    <col min="6" max="6" width="8.57421875" style="56" customWidth="1"/>
    <col min="7" max="7" width="8.7109375" style="56" customWidth="1"/>
    <col min="8" max="8" width="9.7109375" style="56" customWidth="1"/>
    <col min="9" max="10" width="10.421875" style="10" customWidth="1"/>
    <col min="11" max="11" width="9.57421875" style="10" customWidth="1"/>
    <col min="12" max="12" width="8.8515625" style="10" customWidth="1"/>
    <col min="13" max="13" width="10.00390625" style="10" customWidth="1"/>
    <col min="14" max="14" width="8.8515625" style="10" customWidth="1"/>
    <col min="15" max="15" width="8.28125" style="10" customWidth="1"/>
    <col min="16" max="16" width="9.57421875" style="10" customWidth="1"/>
    <col min="17" max="17" width="8.57421875" style="10" customWidth="1"/>
    <col min="18" max="18" width="9.140625" style="10" customWidth="1"/>
    <col min="19" max="19" width="8.421875" style="10" customWidth="1"/>
    <col min="20" max="20" width="9.421875" style="10" customWidth="1"/>
    <col min="21" max="21" width="8.421875" style="10" customWidth="1"/>
    <col min="22" max="16384" width="9.140625" style="10" customWidth="1"/>
  </cols>
  <sheetData>
    <row r="1" spans="1:28" ht="15.75">
      <c r="A1" s="368" t="s">
        <v>981</v>
      </c>
      <c r="B1" s="410"/>
      <c r="C1" s="410"/>
      <c r="D1" s="410"/>
      <c r="E1" s="410"/>
      <c r="F1" s="410"/>
      <c r="G1" s="410"/>
      <c r="H1" s="410"/>
      <c r="I1" s="411"/>
      <c r="J1" s="411"/>
      <c r="K1" s="411"/>
      <c r="L1" s="411"/>
      <c r="M1" s="411"/>
      <c r="N1" s="411"/>
      <c r="O1" s="411"/>
      <c r="P1" s="412"/>
      <c r="Q1" s="412"/>
      <c r="R1" s="412"/>
      <c r="S1" s="412"/>
      <c r="T1" s="412"/>
      <c r="U1" s="412"/>
      <c r="V1" s="412"/>
      <c r="W1" s="360"/>
      <c r="X1" s="360"/>
      <c r="Y1" s="360"/>
      <c r="Z1" s="360"/>
      <c r="AA1" s="360"/>
      <c r="AB1" s="360"/>
    </row>
    <row r="2" spans="1:28" s="94" customFormat="1" ht="15" customHeight="1">
      <c r="A2" s="413"/>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row>
    <row r="3" spans="1:28" s="94" customFormat="1" ht="15" customHeight="1">
      <c r="A3" s="414" t="s">
        <v>998</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row>
    <row r="4" spans="1:28" s="94" customFormat="1" ht="15" customHeight="1" thickBot="1">
      <c r="A4" s="413"/>
      <c r="B4" s="413"/>
      <c r="C4" s="413"/>
      <c r="D4" s="413"/>
      <c r="E4" s="413"/>
      <c r="F4" s="413"/>
      <c r="G4" s="413"/>
      <c r="H4" s="413"/>
      <c r="I4" s="413"/>
      <c r="J4" s="413"/>
      <c r="K4" s="413"/>
      <c r="L4" s="413"/>
      <c r="M4" s="413"/>
      <c r="N4" s="413"/>
      <c r="O4" s="413"/>
      <c r="P4" s="413"/>
      <c r="Q4" s="413"/>
      <c r="R4" s="411"/>
      <c r="S4" s="413"/>
      <c r="T4" s="413"/>
      <c r="U4" s="413"/>
      <c r="V4" s="413"/>
      <c r="W4" s="413"/>
      <c r="X4" s="413"/>
      <c r="Y4" s="413"/>
      <c r="Z4" s="415" t="s">
        <v>655</v>
      </c>
      <c r="AA4" s="413"/>
      <c r="AB4" s="413"/>
    </row>
    <row r="5" spans="1:40" ht="28.5" customHeight="1" thickBot="1">
      <c r="A5" s="1255" t="s">
        <v>627</v>
      </c>
      <c r="B5" s="1246" t="s">
        <v>664</v>
      </c>
      <c r="C5" s="1247"/>
      <c r="D5" s="1248"/>
      <c r="E5" s="1243" t="s">
        <v>786</v>
      </c>
      <c r="F5" s="1244"/>
      <c r="G5" s="1244"/>
      <c r="H5" s="1244"/>
      <c r="I5" s="1244"/>
      <c r="J5" s="1244"/>
      <c r="K5" s="1244"/>
      <c r="L5" s="1244"/>
      <c r="M5" s="1244"/>
      <c r="N5" s="1244"/>
      <c r="O5" s="1244"/>
      <c r="P5" s="1244"/>
      <c r="Q5" s="1244"/>
      <c r="R5" s="1244"/>
      <c r="S5" s="1244"/>
      <c r="T5" s="1244"/>
      <c r="U5" s="1244"/>
      <c r="V5" s="1244"/>
      <c r="W5" s="1244"/>
      <c r="X5" s="1244"/>
      <c r="Y5" s="1244"/>
      <c r="Z5" s="1245"/>
      <c r="AA5" s="413"/>
      <c r="AB5" s="413"/>
      <c r="AC5" s="94"/>
      <c r="AD5" s="94"/>
      <c r="AE5" s="94"/>
      <c r="AF5" s="94"/>
      <c r="AG5" s="94"/>
      <c r="AH5" s="94"/>
      <c r="AI5" s="94"/>
      <c r="AJ5" s="94"/>
      <c r="AK5" s="94"/>
      <c r="AL5" s="25"/>
      <c r="AM5" s="8"/>
      <c r="AN5" s="8"/>
    </row>
    <row r="6" spans="1:42" ht="19.5" customHeight="1">
      <c r="A6" s="1256"/>
      <c r="B6" s="1249"/>
      <c r="C6" s="1250"/>
      <c r="D6" s="1251"/>
      <c r="E6" s="1293" t="s">
        <v>775</v>
      </c>
      <c r="F6" s="1294"/>
      <c r="G6" s="1294"/>
      <c r="H6" s="1295"/>
      <c r="I6" s="1293" t="s">
        <v>779</v>
      </c>
      <c r="J6" s="1294"/>
      <c r="K6" s="1294"/>
      <c r="L6" s="1295"/>
      <c r="M6" s="1293" t="s">
        <v>771</v>
      </c>
      <c r="N6" s="1294"/>
      <c r="O6" s="1294"/>
      <c r="P6" s="1294"/>
      <c r="Q6" s="1294"/>
      <c r="R6" s="1295"/>
      <c r="S6" s="1258" t="s">
        <v>769</v>
      </c>
      <c r="T6" s="1259"/>
      <c r="U6" s="1258" t="s">
        <v>656</v>
      </c>
      <c r="V6" s="1259"/>
      <c r="W6" s="1258" t="s">
        <v>772</v>
      </c>
      <c r="X6" s="1259"/>
      <c r="Y6" s="1239" t="s">
        <v>768</v>
      </c>
      <c r="Z6" s="1240"/>
      <c r="AA6" s="413"/>
      <c r="AB6" s="413"/>
      <c r="AC6" s="94"/>
      <c r="AD6" s="94"/>
      <c r="AE6" s="94"/>
      <c r="AF6" s="94"/>
      <c r="AG6" s="94"/>
      <c r="AH6" s="94"/>
      <c r="AI6" s="94"/>
      <c r="AJ6" s="94"/>
      <c r="AK6" s="94"/>
      <c r="AL6" s="94"/>
      <c r="AM6" s="94"/>
      <c r="AN6" s="25"/>
      <c r="AO6" s="8"/>
      <c r="AP6" s="8"/>
    </row>
    <row r="7" spans="1:41" ht="19.5" customHeight="1">
      <c r="A7" s="1256"/>
      <c r="B7" s="1249"/>
      <c r="C7" s="1250"/>
      <c r="D7" s="1251"/>
      <c r="E7" s="1262" t="s">
        <v>770</v>
      </c>
      <c r="F7" s="1263"/>
      <c r="G7" s="1264" t="s">
        <v>778</v>
      </c>
      <c r="H7" s="1265"/>
      <c r="I7" s="1262" t="s">
        <v>965</v>
      </c>
      <c r="J7" s="1263"/>
      <c r="K7" s="1264" t="s">
        <v>780</v>
      </c>
      <c r="L7" s="1265"/>
      <c r="M7" s="1262" t="s">
        <v>787</v>
      </c>
      <c r="N7" s="1263"/>
      <c r="O7" s="1264" t="s">
        <v>788</v>
      </c>
      <c r="P7" s="1263"/>
      <c r="Q7" s="1264" t="s">
        <v>782</v>
      </c>
      <c r="R7" s="1265"/>
      <c r="S7" s="1260"/>
      <c r="T7" s="1261"/>
      <c r="U7" s="1260"/>
      <c r="V7" s="1261"/>
      <c r="W7" s="1260"/>
      <c r="X7" s="1261"/>
      <c r="Y7" s="1241"/>
      <c r="Z7" s="1242"/>
      <c r="AA7" s="413"/>
      <c r="AB7" s="413"/>
      <c r="AC7" s="94"/>
      <c r="AD7" s="94"/>
      <c r="AE7" s="94"/>
      <c r="AF7" s="94"/>
      <c r="AG7" s="94"/>
      <c r="AH7" s="94"/>
      <c r="AI7" s="94"/>
      <c r="AJ7" s="94"/>
      <c r="AK7" s="94"/>
      <c r="AL7" s="94"/>
      <c r="AM7" s="25"/>
      <c r="AN7" s="8"/>
      <c r="AO7" s="8"/>
    </row>
    <row r="8" spans="1:41" s="22" customFormat="1" ht="18.75" customHeight="1" thickBot="1">
      <c r="A8" s="1257"/>
      <c r="B8" s="1252"/>
      <c r="C8" s="1253"/>
      <c r="D8" s="1254"/>
      <c r="E8" s="417" t="s">
        <v>663</v>
      </c>
      <c r="F8" s="418" t="s">
        <v>942</v>
      </c>
      <c r="G8" s="419" t="s">
        <v>663</v>
      </c>
      <c r="H8" s="420" t="s">
        <v>942</v>
      </c>
      <c r="I8" s="417" t="s">
        <v>663</v>
      </c>
      <c r="J8" s="419" t="s">
        <v>942</v>
      </c>
      <c r="K8" s="419" t="s">
        <v>663</v>
      </c>
      <c r="L8" s="420" t="s">
        <v>942</v>
      </c>
      <c r="M8" s="417" t="s">
        <v>663</v>
      </c>
      <c r="N8" s="419" t="s">
        <v>942</v>
      </c>
      <c r="O8" s="419" t="s">
        <v>663</v>
      </c>
      <c r="P8" s="419" t="s">
        <v>942</v>
      </c>
      <c r="Q8" s="419" t="s">
        <v>663</v>
      </c>
      <c r="R8" s="420" t="s">
        <v>942</v>
      </c>
      <c r="S8" s="417" t="s">
        <v>663</v>
      </c>
      <c r="T8" s="420" t="s">
        <v>942</v>
      </c>
      <c r="U8" s="417" t="s">
        <v>663</v>
      </c>
      <c r="V8" s="420" t="s">
        <v>942</v>
      </c>
      <c r="W8" s="417" t="s">
        <v>663</v>
      </c>
      <c r="X8" s="420" t="s">
        <v>942</v>
      </c>
      <c r="Y8" s="470" t="s">
        <v>663</v>
      </c>
      <c r="Z8" s="471" t="s">
        <v>942</v>
      </c>
      <c r="AA8" s="421"/>
      <c r="AB8" s="421"/>
      <c r="AC8" s="97"/>
      <c r="AD8" s="97"/>
      <c r="AE8" s="97"/>
      <c r="AF8" s="97"/>
      <c r="AG8" s="97"/>
      <c r="AH8" s="97"/>
      <c r="AI8" s="97"/>
      <c r="AJ8" s="97"/>
      <c r="AK8" s="97"/>
      <c r="AL8" s="97"/>
      <c r="AM8" s="99"/>
      <c r="AN8" s="21"/>
      <c r="AO8" s="21"/>
    </row>
    <row r="9" spans="1:35" ht="15" customHeight="1">
      <c r="A9" s="422">
        <v>1</v>
      </c>
      <c r="B9" s="1274" t="s">
        <v>781</v>
      </c>
      <c r="C9" s="1282" t="s">
        <v>767</v>
      </c>
      <c r="D9" s="1283"/>
      <c r="E9" s="480">
        <v>42866</v>
      </c>
      <c r="F9" s="481">
        <v>1882</v>
      </c>
      <c r="G9" s="482">
        <v>19453</v>
      </c>
      <c r="H9" s="483">
        <v>702</v>
      </c>
      <c r="I9" s="480">
        <v>4451</v>
      </c>
      <c r="J9" s="482">
        <v>474</v>
      </c>
      <c r="K9" s="482">
        <v>2403</v>
      </c>
      <c r="L9" s="483">
        <v>1097</v>
      </c>
      <c r="M9" s="480"/>
      <c r="N9" s="482"/>
      <c r="O9" s="482"/>
      <c r="P9" s="482"/>
      <c r="Q9" s="482"/>
      <c r="R9" s="483"/>
      <c r="S9" s="480"/>
      <c r="T9" s="483"/>
      <c r="U9" s="480">
        <v>754</v>
      </c>
      <c r="V9" s="483">
        <v>846</v>
      </c>
      <c r="W9" s="484">
        <v>4192</v>
      </c>
      <c r="X9" s="485">
        <v>872</v>
      </c>
      <c r="Y9" s="472">
        <f>E9+G9+I9+K9+M9+O9+Q9+S9+U9+W9</f>
        <v>74119</v>
      </c>
      <c r="Z9" s="473">
        <f aca="true" t="shared" si="0" ref="Y9:Z13">F9+H9+J9+L9+N9+P9+R9+T9+V9+X9</f>
        <v>5873</v>
      </c>
      <c r="AA9" s="413"/>
      <c r="AB9" s="413"/>
      <c r="AC9" s="94"/>
      <c r="AD9" s="94"/>
      <c r="AE9" s="94"/>
      <c r="AF9" s="94"/>
      <c r="AG9" s="25"/>
      <c r="AH9" s="8"/>
      <c r="AI9" s="8"/>
    </row>
    <row r="10" spans="1:35" ht="15" customHeight="1">
      <c r="A10" s="422">
        <v>2</v>
      </c>
      <c r="B10" s="1281"/>
      <c r="C10" s="1298" t="s">
        <v>666</v>
      </c>
      <c r="D10" s="1299"/>
      <c r="E10" s="486">
        <v>4390</v>
      </c>
      <c r="F10" s="487">
        <v>1541</v>
      </c>
      <c r="G10" s="46">
        <v>1992</v>
      </c>
      <c r="H10" s="488">
        <v>571</v>
      </c>
      <c r="I10" s="486">
        <v>421</v>
      </c>
      <c r="J10" s="46">
        <v>384</v>
      </c>
      <c r="K10" s="46">
        <v>314</v>
      </c>
      <c r="L10" s="488">
        <v>704</v>
      </c>
      <c r="M10" s="486"/>
      <c r="N10" s="46"/>
      <c r="O10" s="46"/>
      <c r="P10" s="46"/>
      <c r="Q10" s="46"/>
      <c r="R10" s="488"/>
      <c r="S10" s="486"/>
      <c r="T10" s="488"/>
      <c r="U10" s="486">
        <v>284</v>
      </c>
      <c r="V10" s="488">
        <v>112</v>
      </c>
      <c r="W10" s="489">
        <v>45</v>
      </c>
      <c r="X10" s="490">
        <v>523</v>
      </c>
      <c r="Y10" s="474">
        <f t="shared" si="0"/>
        <v>7446</v>
      </c>
      <c r="Z10" s="475">
        <f t="shared" si="0"/>
        <v>3835</v>
      </c>
      <c r="AA10" s="413"/>
      <c r="AB10" s="413"/>
      <c r="AC10" s="94"/>
      <c r="AD10" s="94"/>
      <c r="AE10" s="94"/>
      <c r="AF10" s="94"/>
      <c r="AG10" s="25"/>
      <c r="AH10" s="8"/>
      <c r="AI10" s="8"/>
    </row>
    <row r="11" spans="1:35" ht="15" customHeight="1">
      <c r="A11" s="423">
        <v>3</v>
      </c>
      <c r="B11" s="1281"/>
      <c r="C11" s="1267" t="s">
        <v>631</v>
      </c>
      <c r="D11" s="1268"/>
      <c r="E11" s="486">
        <v>15420</v>
      </c>
      <c r="F11" s="487">
        <v>938</v>
      </c>
      <c r="G11" s="46">
        <v>6997</v>
      </c>
      <c r="H11" s="488">
        <v>359</v>
      </c>
      <c r="I11" s="486">
        <v>0</v>
      </c>
      <c r="J11" s="46">
        <v>239</v>
      </c>
      <c r="K11" s="46">
        <v>0</v>
      </c>
      <c r="L11" s="488">
        <v>394</v>
      </c>
      <c r="M11" s="486"/>
      <c r="N11" s="46"/>
      <c r="O11" s="46"/>
      <c r="P11" s="46"/>
      <c r="Q11" s="46"/>
      <c r="R11" s="488"/>
      <c r="S11" s="486"/>
      <c r="T11" s="488"/>
      <c r="U11" s="486">
        <v>0</v>
      </c>
      <c r="V11" s="488">
        <v>63</v>
      </c>
      <c r="W11" s="489">
        <v>2716</v>
      </c>
      <c r="X11" s="490">
        <v>226</v>
      </c>
      <c r="Y11" s="474">
        <f t="shared" si="0"/>
        <v>25133</v>
      </c>
      <c r="Z11" s="475">
        <f t="shared" si="0"/>
        <v>2219</v>
      </c>
      <c r="AA11" s="413"/>
      <c r="AB11" s="413"/>
      <c r="AC11" s="94"/>
      <c r="AD11" s="94"/>
      <c r="AE11" s="94"/>
      <c r="AF11" s="94"/>
      <c r="AG11" s="25"/>
      <c r="AH11" s="8"/>
      <c r="AI11" s="8"/>
    </row>
    <row r="12" spans="1:35" ht="15" customHeight="1">
      <c r="A12" s="423">
        <v>4</v>
      </c>
      <c r="B12" s="1301" t="s">
        <v>665</v>
      </c>
      <c r="C12" s="1302"/>
      <c r="D12" s="1303"/>
      <c r="E12" s="486"/>
      <c r="F12" s="487"/>
      <c r="G12" s="46"/>
      <c r="H12" s="488"/>
      <c r="I12" s="486"/>
      <c r="J12" s="46"/>
      <c r="K12" s="46"/>
      <c r="L12" s="488"/>
      <c r="M12" s="486"/>
      <c r="N12" s="46"/>
      <c r="O12" s="46"/>
      <c r="P12" s="46"/>
      <c r="Q12" s="46"/>
      <c r="R12" s="488"/>
      <c r="S12" s="486"/>
      <c r="T12" s="488"/>
      <c r="U12" s="486"/>
      <c r="V12" s="488"/>
      <c r="W12" s="489"/>
      <c r="X12" s="490"/>
      <c r="Y12" s="474">
        <f t="shared" si="0"/>
        <v>0</v>
      </c>
      <c r="Z12" s="475">
        <f>F12+H12+J12+L12+N12+P12+R12+T12+V12+X12</f>
        <v>0</v>
      </c>
      <c r="AA12" s="413"/>
      <c r="AB12" s="413"/>
      <c r="AC12" s="94"/>
      <c r="AD12" s="94"/>
      <c r="AE12" s="94"/>
      <c r="AF12" s="94"/>
      <c r="AG12" s="25"/>
      <c r="AH12" s="8"/>
      <c r="AI12" s="8"/>
    </row>
    <row r="13" spans="1:33" ht="15" customHeight="1" thickBot="1">
      <c r="A13" s="425">
        <v>5</v>
      </c>
      <c r="B13" s="1304" t="s">
        <v>776</v>
      </c>
      <c r="C13" s="1305"/>
      <c r="D13" s="1306"/>
      <c r="E13" s="448">
        <v>0</v>
      </c>
      <c r="F13" s="453">
        <v>0</v>
      </c>
      <c r="G13" s="449">
        <v>0</v>
      </c>
      <c r="H13" s="450">
        <v>0</v>
      </c>
      <c r="I13" s="448">
        <v>0</v>
      </c>
      <c r="J13" s="449">
        <v>0</v>
      </c>
      <c r="K13" s="449">
        <v>0</v>
      </c>
      <c r="L13" s="450">
        <v>0</v>
      </c>
      <c r="M13" s="448">
        <v>0</v>
      </c>
      <c r="N13" s="449">
        <v>0</v>
      </c>
      <c r="O13" s="449">
        <v>0</v>
      </c>
      <c r="P13" s="449">
        <v>0</v>
      </c>
      <c r="Q13" s="449">
        <v>0</v>
      </c>
      <c r="R13" s="450">
        <v>0</v>
      </c>
      <c r="S13" s="454">
        <v>0</v>
      </c>
      <c r="T13" s="455">
        <v>0</v>
      </c>
      <c r="U13" s="456">
        <v>0</v>
      </c>
      <c r="V13" s="457">
        <v>0</v>
      </c>
      <c r="W13" s="458">
        <v>0</v>
      </c>
      <c r="X13" s="468">
        <v>0</v>
      </c>
      <c r="Y13" s="476">
        <f t="shared" si="0"/>
        <v>0</v>
      </c>
      <c r="Z13" s="477">
        <f t="shared" si="0"/>
        <v>0</v>
      </c>
      <c r="AA13" s="413"/>
      <c r="AB13" s="413"/>
      <c r="AC13" s="94"/>
      <c r="AD13" s="94"/>
      <c r="AE13" s="25"/>
      <c r="AF13" s="8"/>
      <c r="AG13" s="8"/>
    </row>
    <row r="14" spans="1:33" s="43" customFormat="1" ht="15" customHeight="1" thickBot="1">
      <c r="A14" s="426">
        <v>6</v>
      </c>
      <c r="B14" s="1285" t="s">
        <v>768</v>
      </c>
      <c r="C14" s="1286"/>
      <c r="D14" s="1287"/>
      <c r="E14" s="459">
        <f>SUM(E9:E13)</f>
        <v>62676</v>
      </c>
      <c r="F14" s="460">
        <f aca="true" t="shared" si="1" ref="F14:X14">SUM(F9:F13)</f>
        <v>4361</v>
      </c>
      <c r="G14" s="461">
        <f t="shared" si="1"/>
        <v>28442</v>
      </c>
      <c r="H14" s="462">
        <f t="shared" si="1"/>
        <v>1632</v>
      </c>
      <c r="I14" s="459">
        <f t="shared" si="1"/>
        <v>4872</v>
      </c>
      <c r="J14" s="461">
        <f>SUM(J9:J13)</f>
        <v>1097</v>
      </c>
      <c r="K14" s="461">
        <f t="shared" si="1"/>
        <v>2717</v>
      </c>
      <c r="L14" s="462">
        <f>SUM(L9:L13)</f>
        <v>2195</v>
      </c>
      <c r="M14" s="459">
        <f t="shared" si="1"/>
        <v>0</v>
      </c>
      <c r="N14" s="461">
        <f t="shared" si="1"/>
        <v>0</v>
      </c>
      <c r="O14" s="461">
        <f t="shared" si="1"/>
        <v>0</v>
      </c>
      <c r="P14" s="461">
        <f t="shared" si="1"/>
        <v>0</v>
      </c>
      <c r="Q14" s="461">
        <f t="shared" si="1"/>
        <v>0</v>
      </c>
      <c r="R14" s="462">
        <f t="shared" si="1"/>
        <v>0</v>
      </c>
      <c r="S14" s="463">
        <f t="shared" si="1"/>
        <v>0</v>
      </c>
      <c r="T14" s="464">
        <f t="shared" si="1"/>
        <v>0</v>
      </c>
      <c r="U14" s="465">
        <f t="shared" si="1"/>
        <v>1038</v>
      </c>
      <c r="V14" s="466">
        <f t="shared" si="1"/>
        <v>1021</v>
      </c>
      <c r="W14" s="467">
        <f t="shared" si="1"/>
        <v>6953</v>
      </c>
      <c r="X14" s="469">
        <f t="shared" si="1"/>
        <v>1621</v>
      </c>
      <c r="Y14" s="478">
        <f>SUM(Y9:Y13)</f>
        <v>106698</v>
      </c>
      <c r="Z14" s="479">
        <f>SUM(Z9:Z13)</f>
        <v>11927</v>
      </c>
      <c r="AA14" s="427"/>
      <c r="AB14" s="427"/>
      <c r="AC14" s="96"/>
      <c r="AD14" s="96"/>
      <c r="AE14" s="80"/>
      <c r="AF14" s="19"/>
      <c r="AG14" s="19"/>
    </row>
    <row r="15" spans="1:28" s="94" customFormat="1" ht="15" customHeight="1">
      <c r="A15" s="413"/>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row>
    <row r="16" spans="1:28" ht="14.25" customHeight="1">
      <c r="A16" s="414" t="s">
        <v>997</v>
      </c>
      <c r="B16" s="428"/>
      <c r="C16" s="428"/>
      <c r="D16" s="428"/>
      <c r="E16" s="428"/>
      <c r="F16" s="428"/>
      <c r="G16" s="428"/>
      <c r="H16" s="428"/>
      <c r="I16" s="428"/>
      <c r="J16" s="428"/>
      <c r="K16" s="428"/>
      <c r="L16" s="428"/>
      <c r="M16" s="428"/>
      <c r="N16" s="428"/>
      <c r="O16" s="428"/>
      <c r="P16" s="428"/>
      <c r="Q16" s="428"/>
      <c r="R16" s="428"/>
      <c r="S16" s="428"/>
      <c r="T16" s="428"/>
      <c r="U16" s="428"/>
      <c r="V16" s="360"/>
      <c r="W16" s="360"/>
      <c r="X16" s="360"/>
      <c r="Y16" s="360"/>
      <c r="Z16" s="360"/>
      <c r="AA16" s="360"/>
      <c r="AB16" s="360"/>
    </row>
    <row r="17" spans="1:28" ht="14.25" customHeight="1" thickBot="1">
      <c r="A17" s="414"/>
      <c r="B17" s="428"/>
      <c r="C17" s="428"/>
      <c r="D17" s="428"/>
      <c r="E17" s="428"/>
      <c r="F17" s="428"/>
      <c r="G17" s="428"/>
      <c r="H17" s="428"/>
      <c r="I17" s="428"/>
      <c r="J17" s="428"/>
      <c r="K17" s="428"/>
      <c r="L17" s="428"/>
      <c r="M17" s="429" t="s">
        <v>655</v>
      </c>
      <c r="N17" s="413"/>
      <c r="O17" s="413"/>
      <c r="P17" s="413"/>
      <c r="Q17" s="413"/>
      <c r="R17" s="413"/>
      <c r="S17" s="413"/>
      <c r="T17" s="413"/>
      <c r="U17" s="413"/>
      <c r="V17" s="413"/>
      <c r="W17" s="360"/>
      <c r="X17" s="360"/>
      <c r="Y17" s="360"/>
      <c r="Z17" s="360"/>
      <c r="AA17" s="360"/>
      <c r="AB17" s="360"/>
    </row>
    <row r="18" spans="1:28" ht="28.5" customHeight="1">
      <c r="A18" s="1278" t="s">
        <v>627</v>
      </c>
      <c r="B18" s="1275" t="s">
        <v>664</v>
      </c>
      <c r="C18" s="1275"/>
      <c r="D18" s="1275"/>
      <c r="E18" s="1288" t="s">
        <v>783</v>
      </c>
      <c r="F18" s="1289"/>
      <c r="G18" s="1290"/>
      <c r="H18" s="1293" t="s">
        <v>785</v>
      </c>
      <c r="I18" s="1294"/>
      <c r="J18" s="1295"/>
      <c r="K18" s="1289" t="s">
        <v>768</v>
      </c>
      <c r="L18" s="1289"/>
      <c r="M18" s="1290"/>
      <c r="N18" s="413"/>
      <c r="O18" s="413"/>
      <c r="P18" s="413"/>
      <c r="Q18" s="413"/>
      <c r="R18" s="413"/>
      <c r="S18" s="413"/>
      <c r="T18" s="413"/>
      <c r="U18" s="413"/>
      <c r="V18" s="413"/>
      <c r="W18" s="360"/>
      <c r="X18" s="360"/>
      <c r="Y18" s="360"/>
      <c r="Z18" s="360"/>
      <c r="AA18" s="360"/>
      <c r="AB18" s="360"/>
    </row>
    <row r="19" spans="1:33" ht="44.25" customHeight="1">
      <c r="A19" s="1279"/>
      <c r="B19" s="1276"/>
      <c r="C19" s="1276"/>
      <c r="D19" s="1276"/>
      <c r="E19" s="430" t="s">
        <v>966</v>
      </c>
      <c r="F19" s="431" t="s">
        <v>784</v>
      </c>
      <c r="G19" s="432" t="s">
        <v>774</v>
      </c>
      <c r="H19" s="430" t="s">
        <v>773</v>
      </c>
      <c r="I19" s="431" t="s">
        <v>784</v>
      </c>
      <c r="J19" s="432" t="s">
        <v>774</v>
      </c>
      <c r="K19" s="433" t="s">
        <v>773</v>
      </c>
      <c r="L19" s="412" t="s">
        <v>784</v>
      </c>
      <c r="M19" s="432" t="s">
        <v>774</v>
      </c>
      <c r="N19" s="413"/>
      <c r="O19" s="413"/>
      <c r="P19" s="413"/>
      <c r="Q19" s="413"/>
      <c r="R19" s="413"/>
      <c r="S19" s="413"/>
      <c r="T19" s="413"/>
      <c r="U19" s="413"/>
      <c r="V19" s="413"/>
      <c r="W19" s="413"/>
      <c r="X19" s="413"/>
      <c r="Y19" s="413"/>
      <c r="Z19" s="413"/>
      <c r="AA19" s="413"/>
      <c r="AB19" s="413"/>
      <c r="AC19" s="94"/>
      <c r="AD19" s="94"/>
      <c r="AE19" s="94"/>
      <c r="AF19" s="94"/>
      <c r="AG19" s="94"/>
    </row>
    <row r="20" spans="1:33" s="22" customFormat="1" ht="25.5" customHeight="1" thickBot="1">
      <c r="A20" s="1280"/>
      <c r="B20" s="1277"/>
      <c r="C20" s="1277"/>
      <c r="D20" s="1277"/>
      <c r="E20" s="417">
        <v>1</v>
      </c>
      <c r="F20" s="419">
        <v>2</v>
      </c>
      <c r="G20" s="420" t="s">
        <v>1039</v>
      </c>
      <c r="H20" s="417">
        <v>4</v>
      </c>
      <c r="I20" s="419">
        <v>5</v>
      </c>
      <c r="J20" s="420" t="s">
        <v>1040</v>
      </c>
      <c r="K20" s="418">
        <v>7</v>
      </c>
      <c r="L20" s="434">
        <v>8</v>
      </c>
      <c r="M20" s="420" t="s">
        <v>1041</v>
      </c>
      <c r="N20" s="421"/>
      <c r="O20" s="413"/>
      <c r="P20" s="413"/>
      <c r="Q20" s="413"/>
      <c r="R20" s="413"/>
      <c r="S20" s="413"/>
      <c r="T20" s="413"/>
      <c r="U20" s="421"/>
      <c r="V20" s="421"/>
      <c r="W20" s="421"/>
      <c r="X20" s="421"/>
      <c r="Y20" s="421"/>
      <c r="Z20" s="421"/>
      <c r="AA20" s="421"/>
      <c r="AB20" s="421"/>
      <c r="AC20" s="97"/>
      <c r="AD20" s="97"/>
      <c r="AE20" s="97"/>
      <c r="AF20" s="97"/>
      <c r="AG20" s="97"/>
    </row>
    <row r="21" spans="1:33" ht="13.5" customHeight="1">
      <c r="A21" s="435">
        <v>1</v>
      </c>
      <c r="B21" s="1235" t="s">
        <v>777</v>
      </c>
      <c r="C21" s="1296" t="s">
        <v>968</v>
      </c>
      <c r="D21" s="436" t="s">
        <v>1053</v>
      </c>
      <c r="E21" s="480">
        <v>4</v>
      </c>
      <c r="F21" s="482">
        <v>2294</v>
      </c>
      <c r="G21" s="483">
        <v>48</v>
      </c>
      <c r="H21" s="480">
        <v>1</v>
      </c>
      <c r="I21" s="482">
        <v>1121</v>
      </c>
      <c r="J21" s="483">
        <v>93</v>
      </c>
      <c r="K21" s="451">
        <f>E21+H21</f>
        <v>5</v>
      </c>
      <c r="L21" s="445">
        <f>F21+I21</f>
        <v>3415</v>
      </c>
      <c r="M21" s="483">
        <v>57</v>
      </c>
      <c r="N21" s="413"/>
      <c r="O21" s="413"/>
      <c r="P21" s="413"/>
      <c r="Q21" s="413"/>
      <c r="R21" s="413"/>
      <c r="S21" s="413"/>
      <c r="T21" s="413"/>
      <c r="U21" s="413"/>
      <c r="V21" s="413"/>
      <c r="W21" s="413"/>
      <c r="X21" s="413"/>
      <c r="Y21" s="413"/>
      <c r="Z21" s="413"/>
      <c r="AA21" s="413"/>
      <c r="AB21" s="413"/>
      <c r="AC21" s="94"/>
      <c r="AD21" s="94"/>
      <c r="AE21" s="94"/>
      <c r="AF21" s="94"/>
      <c r="AG21" s="94"/>
    </row>
    <row r="22" spans="1:33" ht="13.5" customHeight="1">
      <c r="A22" s="435"/>
      <c r="B22" s="1273"/>
      <c r="C22" s="1296"/>
      <c r="D22" s="436" t="s">
        <v>762</v>
      </c>
      <c r="E22" s="480">
        <v>17</v>
      </c>
      <c r="F22" s="482">
        <v>11165</v>
      </c>
      <c r="G22" s="483">
        <v>55</v>
      </c>
      <c r="H22" s="480">
        <v>4</v>
      </c>
      <c r="I22" s="482">
        <v>4776</v>
      </c>
      <c r="J22" s="483">
        <v>100</v>
      </c>
      <c r="K22" s="452">
        <f>E22+H22</f>
        <v>21</v>
      </c>
      <c r="L22" s="446">
        <f>F22+I22</f>
        <v>15941</v>
      </c>
      <c r="M22" s="483">
        <v>63</v>
      </c>
      <c r="N22" s="413"/>
      <c r="O22" s="413"/>
      <c r="P22" s="413"/>
      <c r="Q22" s="413"/>
      <c r="R22" s="413"/>
      <c r="S22" s="413"/>
      <c r="T22" s="413"/>
      <c r="U22" s="413"/>
      <c r="V22" s="413"/>
      <c r="W22" s="413"/>
      <c r="X22" s="413"/>
      <c r="Y22" s="413"/>
      <c r="Z22" s="413"/>
      <c r="AA22" s="413"/>
      <c r="AB22" s="413"/>
      <c r="AC22" s="94"/>
      <c r="AD22" s="94"/>
      <c r="AE22" s="94"/>
      <c r="AF22" s="94"/>
      <c r="AG22" s="94"/>
    </row>
    <row r="23" spans="1:33" ht="14.25" customHeight="1">
      <c r="A23" s="437">
        <v>2</v>
      </c>
      <c r="B23" s="1273"/>
      <c r="C23" s="1296"/>
      <c r="D23" s="438" t="s">
        <v>763</v>
      </c>
      <c r="E23" s="486">
        <v>25</v>
      </c>
      <c r="F23" s="46">
        <v>14017</v>
      </c>
      <c r="G23" s="488">
        <v>47</v>
      </c>
      <c r="H23" s="486">
        <v>3</v>
      </c>
      <c r="I23" s="46">
        <v>3562</v>
      </c>
      <c r="J23" s="488">
        <v>99</v>
      </c>
      <c r="K23" s="452">
        <f aca="true" t="shared" si="2" ref="K23:K31">E23+H23</f>
        <v>28</v>
      </c>
      <c r="L23" s="446">
        <f aca="true" t="shared" si="3" ref="L23:L31">F23+I23</f>
        <v>17579</v>
      </c>
      <c r="M23" s="488">
        <v>52</v>
      </c>
      <c r="N23" s="413"/>
      <c r="O23" s="413"/>
      <c r="P23" s="413"/>
      <c r="Q23" s="413"/>
      <c r="R23" s="413"/>
      <c r="S23" s="413"/>
      <c r="T23" s="413"/>
      <c r="U23" s="413"/>
      <c r="V23" s="413"/>
      <c r="W23" s="413"/>
      <c r="X23" s="413"/>
      <c r="Y23" s="413"/>
      <c r="Z23" s="413"/>
      <c r="AA23" s="413"/>
      <c r="AB23" s="413"/>
      <c r="AC23" s="94"/>
      <c r="AD23" s="94"/>
      <c r="AE23" s="94"/>
      <c r="AF23" s="94"/>
      <c r="AG23" s="94"/>
    </row>
    <row r="24" spans="1:33" ht="15" customHeight="1">
      <c r="A24" s="437">
        <v>3</v>
      </c>
      <c r="B24" s="1273"/>
      <c r="C24" s="1296"/>
      <c r="D24" s="438" t="s">
        <v>764</v>
      </c>
      <c r="E24" s="486">
        <v>75</v>
      </c>
      <c r="F24" s="46">
        <v>28584</v>
      </c>
      <c r="G24" s="488">
        <v>32</v>
      </c>
      <c r="H24" s="486">
        <v>1</v>
      </c>
      <c r="I24" s="46">
        <v>1205</v>
      </c>
      <c r="J24" s="488">
        <v>100</v>
      </c>
      <c r="K24" s="452">
        <f t="shared" si="2"/>
        <v>76</v>
      </c>
      <c r="L24" s="446">
        <f t="shared" si="3"/>
        <v>29789</v>
      </c>
      <c r="M24" s="488">
        <v>33</v>
      </c>
      <c r="N24" s="413"/>
      <c r="O24" s="413"/>
      <c r="P24" s="413"/>
      <c r="Q24" s="413"/>
      <c r="R24" s="413"/>
      <c r="S24" s="413"/>
      <c r="T24" s="413"/>
      <c r="U24" s="413"/>
      <c r="V24" s="413"/>
      <c r="W24" s="413"/>
      <c r="X24" s="413"/>
      <c r="Y24" s="413"/>
      <c r="Z24" s="413"/>
      <c r="AA24" s="413"/>
      <c r="AB24" s="413"/>
      <c r="AC24" s="94"/>
      <c r="AD24" s="94"/>
      <c r="AE24" s="94"/>
      <c r="AF24" s="94"/>
      <c r="AG24" s="94"/>
    </row>
    <row r="25" spans="1:33" ht="15" customHeight="1">
      <c r="A25" s="437">
        <v>4</v>
      </c>
      <c r="B25" s="1273"/>
      <c r="C25" s="1296"/>
      <c r="D25" s="438" t="s">
        <v>765</v>
      </c>
      <c r="E25" s="486">
        <v>13</v>
      </c>
      <c r="F25" s="46">
        <v>6256</v>
      </c>
      <c r="G25" s="488">
        <v>40</v>
      </c>
      <c r="H25" s="486">
        <v>1</v>
      </c>
      <c r="I25" s="46">
        <v>1136</v>
      </c>
      <c r="J25" s="488">
        <v>95</v>
      </c>
      <c r="K25" s="452">
        <f t="shared" si="2"/>
        <v>14</v>
      </c>
      <c r="L25" s="446">
        <f t="shared" si="3"/>
        <v>7392</v>
      </c>
      <c r="M25" s="488">
        <v>44</v>
      </c>
      <c r="N25" s="413"/>
      <c r="O25" s="413"/>
      <c r="P25" s="413"/>
      <c r="Q25" s="413"/>
      <c r="R25" s="413"/>
      <c r="S25" s="413"/>
      <c r="T25" s="413"/>
      <c r="U25" s="413"/>
      <c r="V25" s="413"/>
      <c r="W25" s="413"/>
      <c r="X25" s="413"/>
      <c r="Y25" s="413"/>
      <c r="Z25" s="413"/>
      <c r="AA25" s="413"/>
      <c r="AB25" s="413"/>
      <c r="AC25" s="94"/>
      <c r="AD25" s="94"/>
      <c r="AE25" s="94"/>
      <c r="AF25" s="94"/>
      <c r="AG25" s="94"/>
    </row>
    <row r="26" spans="1:33" ht="15" customHeight="1">
      <c r="A26" s="437">
        <v>5</v>
      </c>
      <c r="B26" s="1273"/>
      <c r="C26" s="1296"/>
      <c r="D26" s="438" t="s">
        <v>766</v>
      </c>
      <c r="E26" s="486">
        <v>1</v>
      </c>
      <c r="F26" s="46">
        <v>3</v>
      </c>
      <c r="G26" s="488">
        <v>0</v>
      </c>
      <c r="H26" s="486">
        <v>0</v>
      </c>
      <c r="I26" s="46">
        <v>0</v>
      </c>
      <c r="J26" s="488">
        <v>0</v>
      </c>
      <c r="K26" s="452">
        <f t="shared" si="2"/>
        <v>1</v>
      </c>
      <c r="L26" s="446">
        <f t="shared" si="3"/>
        <v>3</v>
      </c>
      <c r="M26" s="488">
        <v>0</v>
      </c>
      <c r="N26" s="413"/>
      <c r="O26" s="413"/>
      <c r="P26" s="413"/>
      <c r="Q26" s="413"/>
      <c r="R26" s="413"/>
      <c r="S26" s="413"/>
      <c r="T26" s="413"/>
      <c r="U26" s="413"/>
      <c r="V26" s="413"/>
      <c r="W26" s="413"/>
      <c r="X26" s="413"/>
      <c r="Y26" s="413"/>
      <c r="Z26" s="413"/>
      <c r="AA26" s="413"/>
      <c r="AB26" s="413"/>
      <c r="AC26" s="94"/>
      <c r="AD26" s="94"/>
      <c r="AE26" s="94"/>
      <c r="AF26" s="94"/>
      <c r="AG26" s="94"/>
    </row>
    <row r="27" spans="1:33" ht="15" customHeight="1">
      <c r="A27" s="437">
        <v>6</v>
      </c>
      <c r="B27" s="1273"/>
      <c r="C27" s="1297"/>
      <c r="D27" s="438" t="s">
        <v>768</v>
      </c>
      <c r="E27" s="447">
        <f>SUM(E21:E26)</f>
        <v>135</v>
      </c>
      <c r="F27" s="446">
        <f>SUM(F21:F26)</f>
        <v>62319</v>
      </c>
      <c r="G27" s="488">
        <v>38</v>
      </c>
      <c r="H27" s="447">
        <f>SUM(H21:H26)</f>
        <v>10</v>
      </c>
      <c r="I27" s="446">
        <f>SUM(I21:I26)</f>
        <v>11800</v>
      </c>
      <c r="J27" s="488">
        <v>487</v>
      </c>
      <c r="K27" s="452">
        <f>E27+H27</f>
        <v>145</v>
      </c>
      <c r="L27" s="446">
        <f t="shared" si="3"/>
        <v>74119</v>
      </c>
      <c r="M27" s="488">
        <v>43</v>
      </c>
      <c r="N27" s="413"/>
      <c r="O27" s="413"/>
      <c r="P27" s="413"/>
      <c r="Q27" s="413"/>
      <c r="R27" s="413"/>
      <c r="S27" s="413"/>
      <c r="T27" s="413"/>
      <c r="U27" s="413"/>
      <c r="V27" s="413"/>
      <c r="W27" s="413"/>
      <c r="X27" s="413"/>
      <c r="Y27" s="413"/>
      <c r="Z27" s="413"/>
      <c r="AA27" s="413"/>
      <c r="AB27" s="413"/>
      <c r="AC27" s="94"/>
      <c r="AD27" s="94"/>
      <c r="AE27" s="94"/>
      <c r="AF27" s="94"/>
      <c r="AG27" s="94"/>
    </row>
    <row r="28" spans="1:33" ht="15" customHeight="1">
      <c r="A28" s="437">
        <v>7</v>
      </c>
      <c r="B28" s="1273"/>
      <c r="C28" s="1271" t="s">
        <v>970</v>
      </c>
      <c r="D28" s="1272"/>
      <c r="E28" s="486">
        <v>11</v>
      </c>
      <c r="F28" s="46">
        <v>6382</v>
      </c>
      <c r="G28" s="488">
        <v>48</v>
      </c>
      <c r="H28" s="486">
        <v>1</v>
      </c>
      <c r="I28" s="46">
        <v>1064</v>
      </c>
      <c r="J28" s="488">
        <v>89</v>
      </c>
      <c r="K28" s="452">
        <f t="shared" si="2"/>
        <v>12</v>
      </c>
      <c r="L28" s="446">
        <f t="shared" si="3"/>
        <v>7446</v>
      </c>
      <c r="M28" s="488">
        <v>52</v>
      </c>
      <c r="N28" s="413"/>
      <c r="O28" s="413"/>
      <c r="P28" s="413"/>
      <c r="Q28" s="413"/>
      <c r="R28" s="413"/>
      <c r="S28" s="413"/>
      <c r="T28" s="413"/>
      <c r="U28" s="413"/>
      <c r="V28" s="413"/>
      <c r="W28" s="413"/>
      <c r="X28" s="413"/>
      <c r="Y28" s="413"/>
      <c r="Z28" s="413"/>
      <c r="AA28" s="413"/>
      <c r="AB28" s="413"/>
      <c r="AC28" s="94"/>
      <c r="AD28" s="94"/>
      <c r="AE28" s="94"/>
      <c r="AF28" s="94"/>
      <c r="AG28" s="94"/>
    </row>
    <row r="29" spans="1:33" ht="15" customHeight="1">
      <c r="A29" s="437">
        <v>8</v>
      </c>
      <c r="B29" s="1274"/>
      <c r="C29" s="1269" t="s">
        <v>971</v>
      </c>
      <c r="D29" s="1270"/>
      <c r="E29" s="486">
        <v>74</v>
      </c>
      <c r="F29" s="46">
        <v>22417</v>
      </c>
      <c r="G29" s="488">
        <v>25</v>
      </c>
      <c r="H29" s="486">
        <v>2</v>
      </c>
      <c r="I29" s="46">
        <v>2716</v>
      </c>
      <c r="J29" s="488">
        <v>113</v>
      </c>
      <c r="K29" s="452">
        <f t="shared" si="2"/>
        <v>76</v>
      </c>
      <c r="L29" s="446">
        <f t="shared" si="3"/>
        <v>25133</v>
      </c>
      <c r="M29" s="488">
        <v>28</v>
      </c>
      <c r="N29" s="413"/>
      <c r="O29" s="413"/>
      <c r="P29" s="413"/>
      <c r="Q29" s="413"/>
      <c r="R29" s="413"/>
      <c r="S29" s="413"/>
      <c r="T29" s="413"/>
      <c r="U29" s="413"/>
      <c r="V29" s="413"/>
      <c r="W29" s="413"/>
      <c r="X29" s="413"/>
      <c r="Y29" s="413"/>
      <c r="Z29" s="413"/>
      <c r="AA29" s="413"/>
      <c r="AB29" s="413"/>
      <c r="AC29" s="94"/>
      <c r="AD29" s="94"/>
      <c r="AE29" s="94"/>
      <c r="AF29" s="94"/>
      <c r="AG29" s="94"/>
    </row>
    <row r="30" spans="1:33" ht="15" customHeight="1">
      <c r="A30" s="437">
        <v>9</v>
      </c>
      <c r="B30" s="1284" t="s">
        <v>665</v>
      </c>
      <c r="C30" s="1284"/>
      <c r="D30" s="1284"/>
      <c r="E30" s="486"/>
      <c r="F30" s="46"/>
      <c r="G30" s="488"/>
      <c r="H30" s="486"/>
      <c r="I30" s="46"/>
      <c r="J30" s="488"/>
      <c r="K30" s="452">
        <f t="shared" si="2"/>
        <v>0</v>
      </c>
      <c r="L30" s="446">
        <f t="shared" si="3"/>
        <v>0</v>
      </c>
      <c r="M30" s="488">
        <v>0</v>
      </c>
      <c r="N30" s="413"/>
      <c r="O30" s="413"/>
      <c r="P30" s="413"/>
      <c r="Q30" s="413"/>
      <c r="R30" s="413"/>
      <c r="S30" s="413"/>
      <c r="T30" s="413"/>
      <c r="U30" s="413"/>
      <c r="V30" s="413"/>
      <c r="W30" s="413"/>
      <c r="X30" s="413"/>
      <c r="Y30" s="413"/>
      <c r="Z30" s="413"/>
      <c r="AA30" s="413"/>
      <c r="AB30" s="413"/>
      <c r="AC30" s="94"/>
      <c r="AD30" s="94"/>
      <c r="AE30" s="94"/>
      <c r="AF30" s="94"/>
      <c r="AG30" s="94"/>
    </row>
    <row r="31" spans="1:33" ht="15" customHeight="1" thickBot="1">
      <c r="A31" s="439">
        <v>10</v>
      </c>
      <c r="B31" s="1300" t="s">
        <v>776</v>
      </c>
      <c r="C31" s="1300"/>
      <c r="D31" s="1300"/>
      <c r="E31" s="492">
        <v>0</v>
      </c>
      <c r="F31" s="493">
        <v>0</v>
      </c>
      <c r="G31" s="491" t="s">
        <v>1052</v>
      </c>
      <c r="H31" s="492">
        <v>0</v>
      </c>
      <c r="I31" s="493">
        <v>0</v>
      </c>
      <c r="J31" s="491" t="s">
        <v>1052</v>
      </c>
      <c r="K31" s="494">
        <f t="shared" si="2"/>
        <v>0</v>
      </c>
      <c r="L31" s="493">
        <f t="shared" si="3"/>
        <v>0</v>
      </c>
      <c r="M31" s="491" t="s">
        <v>1052</v>
      </c>
      <c r="N31" s="413"/>
      <c r="O31" s="413"/>
      <c r="P31" s="413"/>
      <c r="Q31" s="413"/>
      <c r="R31" s="413"/>
      <c r="S31" s="413"/>
      <c r="T31" s="413"/>
      <c r="U31" s="413"/>
      <c r="V31" s="413"/>
      <c r="W31" s="413"/>
      <c r="X31" s="413"/>
      <c r="Y31" s="413"/>
      <c r="Z31" s="413"/>
      <c r="AA31" s="413"/>
      <c r="AB31" s="413"/>
      <c r="AC31" s="94"/>
      <c r="AD31" s="94"/>
      <c r="AE31" s="94"/>
      <c r="AF31" s="94"/>
      <c r="AG31" s="94"/>
    </row>
    <row r="32" spans="1:33" s="43" customFormat="1" ht="15" customHeight="1" thickBot="1">
      <c r="A32" s="440">
        <v>11</v>
      </c>
      <c r="B32" s="1291" t="s">
        <v>768</v>
      </c>
      <c r="C32" s="1291"/>
      <c r="D32" s="1291"/>
      <c r="E32" s="442">
        <f>E27+E28+E29+E30+E31</f>
        <v>220</v>
      </c>
      <c r="F32" s="441">
        <f>F27+F28+F29+F30+F31</f>
        <v>91118</v>
      </c>
      <c r="G32" s="311">
        <v>35</v>
      </c>
      <c r="H32" s="442">
        <f>H27+H28+H29+H30+H31</f>
        <v>13</v>
      </c>
      <c r="I32" s="441">
        <f>I27+I28+I29+I30+I31</f>
        <v>15580</v>
      </c>
      <c r="J32" s="311">
        <v>100</v>
      </c>
      <c r="K32" s="443">
        <f>K27+K28+K29+K30+K31</f>
        <v>233</v>
      </c>
      <c r="L32" s="441">
        <f>L27+L28+L29+L30+L31</f>
        <v>106698</v>
      </c>
      <c r="M32" s="311">
        <v>38</v>
      </c>
      <c r="N32" s="413"/>
      <c r="O32" s="413"/>
      <c r="P32" s="413"/>
      <c r="Q32" s="413"/>
      <c r="R32" s="413"/>
      <c r="S32" s="413"/>
      <c r="T32" s="413"/>
      <c r="U32" s="413"/>
      <c r="V32" s="413"/>
      <c r="W32" s="427"/>
      <c r="X32" s="427"/>
      <c r="Y32" s="427"/>
      <c r="Z32" s="427"/>
      <c r="AA32" s="427"/>
      <c r="AB32" s="427"/>
      <c r="AC32" s="96"/>
      <c r="AD32" s="96"/>
      <c r="AE32" s="96"/>
      <c r="AF32" s="96"/>
      <c r="AG32" s="96"/>
    </row>
    <row r="33" spans="1:28" s="94" customFormat="1" ht="15" customHeight="1">
      <c r="A33" s="413"/>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row>
    <row r="34" spans="1:28" s="98" customFormat="1" ht="12.75" customHeight="1">
      <c r="A34" s="444" t="s">
        <v>789</v>
      </c>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row>
    <row r="35" spans="1:28" s="98" customFormat="1" ht="51.75" customHeight="1">
      <c r="A35" s="1232" t="s">
        <v>89</v>
      </c>
      <c r="B35" s="1266"/>
      <c r="C35" s="1266"/>
      <c r="D35" s="1266"/>
      <c r="E35" s="1266"/>
      <c r="F35" s="1266"/>
      <c r="G35" s="1266"/>
      <c r="H35" s="1266"/>
      <c r="I35" s="1266"/>
      <c r="J35" s="1266"/>
      <c r="K35" s="1266"/>
      <c r="L35" s="1266"/>
      <c r="M35" s="1266"/>
      <c r="N35" s="444"/>
      <c r="O35" s="444"/>
      <c r="P35" s="444"/>
      <c r="Q35" s="444"/>
      <c r="R35" s="444"/>
      <c r="S35" s="444"/>
      <c r="T35" s="444"/>
      <c r="U35" s="444"/>
      <c r="V35" s="444"/>
      <c r="W35" s="444"/>
      <c r="X35" s="444"/>
      <c r="Y35" s="444"/>
      <c r="Z35" s="444"/>
      <c r="AA35" s="444"/>
      <c r="AB35" s="444"/>
    </row>
    <row r="36" spans="1:28" s="98" customFormat="1" ht="15.75" customHeight="1">
      <c r="A36" s="1232" t="s">
        <v>1038</v>
      </c>
      <c r="B36" s="1266"/>
      <c r="C36" s="1266"/>
      <c r="D36" s="1266"/>
      <c r="E36" s="1266"/>
      <c r="F36" s="1266"/>
      <c r="G36" s="1266"/>
      <c r="H36" s="1266"/>
      <c r="I36" s="1266"/>
      <c r="J36" s="1266"/>
      <c r="K36" s="1266"/>
      <c r="L36" s="1266"/>
      <c r="M36" s="1266"/>
      <c r="N36" s="444"/>
      <c r="O36" s="444"/>
      <c r="P36" s="444"/>
      <c r="Q36" s="444"/>
      <c r="R36" s="444"/>
      <c r="S36" s="444"/>
      <c r="T36" s="444"/>
      <c r="U36" s="444"/>
      <c r="V36" s="444"/>
      <c r="W36" s="444"/>
      <c r="X36" s="444"/>
      <c r="Y36" s="444"/>
      <c r="Z36" s="444"/>
      <c r="AA36" s="444"/>
      <c r="AB36" s="444"/>
    </row>
    <row r="37" spans="1:28" s="98" customFormat="1" ht="54.75" customHeight="1">
      <c r="A37" s="1232" t="s">
        <v>967</v>
      </c>
      <c r="B37" s="1266"/>
      <c r="C37" s="1266"/>
      <c r="D37" s="1266"/>
      <c r="E37" s="1266"/>
      <c r="F37" s="1266"/>
      <c r="G37" s="1266"/>
      <c r="H37" s="1266"/>
      <c r="I37" s="1266"/>
      <c r="J37" s="1266"/>
      <c r="K37" s="1266"/>
      <c r="L37" s="1266"/>
      <c r="M37" s="1266"/>
      <c r="N37" s="444"/>
      <c r="O37" s="444"/>
      <c r="P37" s="444"/>
      <c r="Q37" s="444"/>
      <c r="R37" s="444"/>
      <c r="S37" s="444"/>
      <c r="T37" s="444"/>
      <c r="U37" s="444"/>
      <c r="V37" s="444"/>
      <c r="W37" s="444"/>
      <c r="X37" s="444"/>
      <c r="Y37" s="444"/>
      <c r="Z37" s="444"/>
      <c r="AA37" s="444"/>
      <c r="AB37" s="444"/>
    </row>
    <row r="38" spans="1:28" s="98" customFormat="1" ht="105.75" customHeight="1">
      <c r="A38" s="1232" t="s">
        <v>969</v>
      </c>
      <c r="B38" s="1266"/>
      <c r="C38" s="1266"/>
      <c r="D38" s="1266"/>
      <c r="E38" s="1266"/>
      <c r="F38" s="1266"/>
      <c r="G38" s="1266"/>
      <c r="H38" s="1266"/>
      <c r="I38" s="1266"/>
      <c r="J38" s="1266"/>
      <c r="K38" s="1266"/>
      <c r="L38" s="1266"/>
      <c r="M38" s="1266"/>
      <c r="N38" s="444"/>
      <c r="O38" s="444"/>
      <c r="P38" s="444"/>
      <c r="Q38" s="444"/>
      <c r="R38" s="444"/>
      <c r="S38" s="444"/>
      <c r="T38" s="444"/>
      <c r="U38" s="444"/>
      <c r="V38" s="444"/>
      <c r="W38" s="444"/>
      <c r="X38" s="444"/>
      <c r="Y38" s="444"/>
      <c r="Z38" s="444"/>
      <c r="AA38" s="444"/>
      <c r="AB38" s="444"/>
    </row>
    <row r="39" spans="1:28" s="98" customFormat="1" ht="15.75" customHeight="1">
      <c r="A39" s="1232" t="s">
        <v>972</v>
      </c>
      <c r="B39" s="1266"/>
      <c r="C39" s="1266"/>
      <c r="D39" s="1266"/>
      <c r="E39" s="1266"/>
      <c r="F39" s="1266"/>
      <c r="G39" s="1266"/>
      <c r="H39" s="1266"/>
      <c r="I39" s="1266"/>
      <c r="J39" s="1266"/>
      <c r="K39" s="1266"/>
      <c r="L39" s="1266"/>
      <c r="M39" s="1266"/>
      <c r="N39" s="444"/>
      <c r="O39" s="444"/>
      <c r="P39" s="444"/>
      <c r="Q39" s="444"/>
      <c r="R39" s="444"/>
      <c r="S39" s="444"/>
      <c r="T39" s="444"/>
      <c r="U39" s="444"/>
      <c r="V39" s="444"/>
      <c r="W39" s="444"/>
      <c r="X39" s="444"/>
      <c r="Y39" s="444"/>
      <c r="Z39" s="444"/>
      <c r="AA39" s="444"/>
      <c r="AB39" s="444"/>
    </row>
    <row r="40" spans="1:28" s="98" customFormat="1" ht="29.25" customHeight="1">
      <c r="A40" s="1232" t="s">
        <v>973</v>
      </c>
      <c r="B40" s="1266"/>
      <c r="C40" s="1266"/>
      <c r="D40" s="1266"/>
      <c r="E40" s="1266"/>
      <c r="F40" s="1266"/>
      <c r="G40" s="1266"/>
      <c r="H40" s="1266"/>
      <c r="I40" s="1266"/>
      <c r="J40" s="1266"/>
      <c r="K40" s="1266"/>
      <c r="L40" s="1266"/>
      <c r="M40" s="1266"/>
      <c r="N40" s="444"/>
      <c r="O40" s="444"/>
      <c r="P40" s="444"/>
      <c r="Q40" s="444"/>
      <c r="R40" s="444"/>
      <c r="S40" s="444"/>
      <c r="T40" s="444"/>
      <c r="U40" s="444"/>
      <c r="V40" s="444"/>
      <c r="W40" s="444"/>
      <c r="X40" s="444"/>
      <c r="Y40" s="444"/>
      <c r="Z40" s="444"/>
      <c r="AA40" s="444"/>
      <c r="AB40" s="444"/>
    </row>
    <row r="41" spans="1:28" s="98" customFormat="1" ht="12.75" customHeight="1">
      <c r="A41" s="444"/>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row>
    <row r="42" spans="1:28" s="98" customFormat="1" ht="13.5" customHeight="1">
      <c r="A42" s="444"/>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row>
    <row r="43" spans="1:28" s="94" customFormat="1" ht="15" customHeight="1">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row>
    <row r="44" s="94" customFormat="1" ht="15"/>
    <row r="45" s="94" customFormat="1" ht="12.75" customHeight="1"/>
    <row r="46" s="94" customFormat="1" ht="15.75" customHeight="1"/>
    <row r="47" s="94" customFormat="1" ht="24.75" customHeight="1"/>
    <row r="48" s="94" customFormat="1" ht="24" customHeight="1"/>
    <row r="49" s="94" customFormat="1" ht="37.5" customHeight="1"/>
    <row r="50" s="94" customFormat="1" ht="15.75" customHeight="1"/>
    <row r="51" s="94" customFormat="1" ht="15.75" customHeight="1"/>
    <row r="52" s="94" customFormat="1" ht="15" customHeight="1"/>
    <row r="53" s="94" customFormat="1" ht="14.25" customHeight="1"/>
    <row r="54" s="94" customFormat="1" ht="16.5" customHeight="1"/>
    <row r="55" s="94" customFormat="1" ht="18.75" customHeight="1"/>
    <row r="56" spans="1:24" ht="12.75">
      <c r="A56" s="47"/>
      <c r="B56" s="51"/>
      <c r="C56" s="51"/>
      <c r="D56" s="51"/>
      <c r="E56" s="51"/>
      <c r="F56" s="51"/>
      <c r="G56" s="51"/>
      <c r="H56" s="51"/>
      <c r="I56" s="23"/>
      <c r="J56" s="23"/>
      <c r="K56" s="23"/>
      <c r="L56" s="23"/>
      <c r="M56" s="23"/>
      <c r="N56" s="23"/>
      <c r="O56" s="23"/>
      <c r="P56" s="47"/>
      <c r="Q56" s="8"/>
      <c r="R56" s="8"/>
      <c r="S56" s="8"/>
      <c r="T56" s="8"/>
      <c r="U56" s="8"/>
      <c r="V56" s="8"/>
      <c r="W56" s="8"/>
      <c r="X56" s="8"/>
    </row>
    <row r="57" spans="1:24" ht="15.75" customHeight="1">
      <c r="A57" s="1292"/>
      <c r="B57" s="1292"/>
      <c r="C57" s="1292"/>
      <c r="D57" s="1292"/>
      <c r="E57" s="1292"/>
      <c r="F57" s="1292"/>
      <c r="G57" s="1292"/>
      <c r="H57" s="1292"/>
      <c r="I57" s="1292"/>
      <c r="J57" s="1292"/>
      <c r="K57" s="1292"/>
      <c r="L57" s="1292"/>
      <c r="M57" s="1292"/>
      <c r="N57" s="1292"/>
      <c r="O57" s="1292"/>
      <c r="P57" s="1292"/>
      <c r="Q57" s="1292"/>
      <c r="R57" s="1292"/>
      <c r="S57" s="1292"/>
      <c r="T57" s="1292"/>
      <c r="U57" s="1292"/>
      <c r="V57" s="8"/>
      <c r="W57" s="8"/>
      <c r="X57" s="8"/>
    </row>
    <row r="58" spans="1:16" ht="15.75">
      <c r="A58" s="52"/>
      <c r="B58" s="53"/>
      <c r="C58" s="53"/>
      <c r="D58" s="53"/>
      <c r="E58" s="53"/>
      <c r="F58" s="53"/>
      <c r="G58" s="53"/>
      <c r="H58" s="53"/>
      <c r="I58" s="25"/>
      <c r="J58" s="25"/>
      <c r="K58" s="25"/>
      <c r="L58" s="25"/>
      <c r="M58" s="25"/>
      <c r="N58" s="25"/>
      <c r="O58" s="25"/>
      <c r="P58" s="25"/>
    </row>
    <row r="59" spans="1:16" ht="12.75">
      <c r="A59" s="25"/>
      <c r="B59" s="53"/>
      <c r="C59" s="53"/>
      <c r="D59" s="53"/>
      <c r="E59" s="53"/>
      <c r="F59" s="53"/>
      <c r="G59" s="53"/>
      <c r="H59" s="53"/>
      <c r="I59" s="25"/>
      <c r="J59" s="25"/>
      <c r="K59" s="25"/>
      <c r="L59" s="25"/>
      <c r="M59" s="25"/>
      <c r="N59" s="25"/>
      <c r="O59" s="25"/>
      <c r="P59" s="25"/>
    </row>
    <row r="60" spans="1:16" ht="12.75">
      <c r="A60" s="54"/>
      <c r="B60" s="55"/>
      <c r="C60" s="55"/>
      <c r="D60" s="55"/>
      <c r="E60" s="55"/>
      <c r="F60" s="55"/>
      <c r="G60" s="55"/>
      <c r="H60" s="55"/>
      <c r="I60" s="54"/>
      <c r="J60" s="54"/>
      <c r="K60" s="54"/>
      <c r="L60" s="54"/>
      <c r="M60" s="54"/>
      <c r="N60" s="54"/>
      <c r="O60" s="54"/>
      <c r="P60" s="54"/>
    </row>
    <row r="61" spans="1:16" ht="12.75">
      <c r="A61" s="54"/>
      <c r="B61" s="55"/>
      <c r="C61" s="55"/>
      <c r="D61" s="55"/>
      <c r="E61" s="55"/>
      <c r="F61" s="55"/>
      <c r="G61" s="55"/>
      <c r="H61" s="55"/>
      <c r="I61" s="54"/>
      <c r="J61" s="54"/>
      <c r="K61" s="54"/>
      <c r="L61" s="54"/>
      <c r="M61" s="54"/>
      <c r="N61" s="54"/>
      <c r="O61" s="54"/>
      <c r="P61" s="54"/>
    </row>
    <row r="62" spans="1:16" ht="12.75">
      <c r="A62" s="54"/>
      <c r="B62" s="55"/>
      <c r="C62" s="55"/>
      <c r="D62" s="55"/>
      <c r="E62" s="55"/>
      <c r="F62" s="55"/>
      <c r="G62" s="55"/>
      <c r="H62" s="55"/>
      <c r="I62" s="54"/>
      <c r="J62" s="54"/>
      <c r="K62" s="54"/>
      <c r="L62" s="54"/>
      <c r="M62" s="54"/>
      <c r="N62" s="54"/>
      <c r="O62" s="54"/>
      <c r="P62" s="54"/>
    </row>
    <row r="63" spans="1:16" ht="12.75">
      <c r="A63" s="54"/>
      <c r="B63" s="55"/>
      <c r="C63" s="55"/>
      <c r="D63" s="55"/>
      <c r="E63" s="55"/>
      <c r="F63" s="55"/>
      <c r="G63" s="55"/>
      <c r="H63" s="55"/>
      <c r="I63" s="54"/>
      <c r="J63" s="54"/>
      <c r="K63" s="54"/>
      <c r="L63" s="54"/>
      <c r="M63" s="54"/>
      <c r="N63" s="54"/>
      <c r="O63" s="54"/>
      <c r="P63" s="54"/>
    </row>
    <row r="64" spans="1:16" ht="12.75">
      <c r="A64" s="54"/>
      <c r="B64" s="55"/>
      <c r="C64" s="55"/>
      <c r="D64" s="55"/>
      <c r="E64" s="55"/>
      <c r="F64" s="55"/>
      <c r="G64" s="55"/>
      <c r="H64" s="55"/>
      <c r="I64" s="54"/>
      <c r="J64" s="54"/>
      <c r="K64" s="54"/>
      <c r="L64" s="54"/>
      <c r="M64" s="54"/>
      <c r="N64" s="54"/>
      <c r="O64" s="54"/>
      <c r="P64" s="54"/>
    </row>
    <row r="65" spans="1:16" ht="12.75">
      <c r="A65" s="54"/>
      <c r="B65" s="55"/>
      <c r="C65" s="55"/>
      <c r="D65" s="55"/>
      <c r="E65" s="55"/>
      <c r="F65" s="55"/>
      <c r="G65" s="55"/>
      <c r="H65" s="55"/>
      <c r="I65" s="54"/>
      <c r="J65" s="54"/>
      <c r="K65" s="54"/>
      <c r="L65" s="54"/>
      <c r="M65" s="54"/>
      <c r="N65" s="54"/>
      <c r="O65" s="54"/>
      <c r="P65" s="54"/>
    </row>
    <row r="66" spans="1:16" ht="12.75">
      <c r="A66" s="54"/>
      <c r="B66" s="55"/>
      <c r="C66" s="55"/>
      <c r="D66" s="55"/>
      <c r="E66" s="55"/>
      <c r="F66" s="55"/>
      <c r="G66" s="55"/>
      <c r="H66" s="55"/>
      <c r="I66" s="54"/>
      <c r="J66" s="54"/>
      <c r="K66" s="54"/>
      <c r="L66" s="54"/>
      <c r="M66" s="54"/>
      <c r="N66" s="54"/>
      <c r="O66" s="54"/>
      <c r="P66" s="54"/>
    </row>
    <row r="67" spans="1:16" ht="12.75">
      <c r="A67" s="54"/>
      <c r="B67" s="55"/>
      <c r="C67" s="55"/>
      <c r="D67" s="55"/>
      <c r="E67" s="55"/>
      <c r="F67" s="55"/>
      <c r="G67" s="55"/>
      <c r="H67" s="55"/>
      <c r="I67" s="54"/>
      <c r="J67" s="54"/>
      <c r="K67" s="54"/>
      <c r="L67" s="54"/>
      <c r="M67" s="54"/>
      <c r="N67" s="54"/>
      <c r="O67" s="54"/>
      <c r="P67" s="54"/>
    </row>
    <row r="68" spans="1:16" ht="12.75">
      <c r="A68" s="54"/>
      <c r="B68" s="55"/>
      <c r="C68" s="55"/>
      <c r="D68" s="55"/>
      <c r="E68" s="55"/>
      <c r="F68" s="55"/>
      <c r="G68" s="55"/>
      <c r="H68" s="55"/>
      <c r="I68" s="54"/>
      <c r="J68" s="54"/>
      <c r="K68" s="54"/>
      <c r="L68" s="54"/>
      <c r="M68" s="54"/>
      <c r="N68" s="54"/>
      <c r="O68" s="54"/>
      <c r="P68" s="54"/>
    </row>
  </sheetData>
  <sheetProtection sheet="1"/>
  <mergeCells count="43">
    <mergeCell ref="B31:D31"/>
    <mergeCell ref="B12:D12"/>
    <mergeCell ref="B13:D13"/>
    <mergeCell ref="K7:L7"/>
    <mergeCell ref="A57:U57"/>
    <mergeCell ref="W6:X7"/>
    <mergeCell ref="H18:J18"/>
    <mergeCell ref="K18:M18"/>
    <mergeCell ref="I6:L6"/>
    <mergeCell ref="C21:C27"/>
    <mergeCell ref="M6:R6"/>
    <mergeCell ref="C10:D10"/>
    <mergeCell ref="G7:H7"/>
    <mergeCell ref="E6:H6"/>
    <mergeCell ref="A38:M38"/>
    <mergeCell ref="B9:B11"/>
    <mergeCell ref="M7:N7"/>
    <mergeCell ref="C9:D9"/>
    <mergeCell ref="A36:M36"/>
    <mergeCell ref="B30:D30"/>
    <mergeCell ref="E7:F7"/>
    <mergeCell ref="B14:D14"/>
    <mergeCell ref="E18:G18"/>
    <mergeCell ref="B32:D32"/>
    <mergeCell ref="A39:M39"/>
    <mergeCell ref="A40:M40"/>
    <mergeCell ref="A35:M35"/>
    <mergeCell ref="C11:D11"/>
    <mergeCell ref="C29:D29"/>
    <mergeCell ref="C28:D28"/>
    <mergeCell ref="A37:M37"/>
    <mergeCell ref="B21:B29"/>
    <mergeCell ref="B18:D20"/>
    <mergeCell ref="A18:A20"/>
    <mergeCell ref="Y6:Z7"/>
    <mergeCell ref="E5:Z5"/>
    <mergeCell ref="B5:D8"/>
    <mergeCell ref="A5:A8"/>
    <mergeCell ref="U6:V7"/>
    <mergeCell ref="I7:J7"/>
    <mergeCell ref="S6:T7"/>
    <mergeCell ref="Q7:R7"/>
    <mergeCell ref="O7:P7"/>
  </mergeCells>
  <printOptions horizontalCentered="1"/>
  <pageMargins left="0.2362204724409449" right="0.2755905511811024" top="0.47" bottom="0.29" header="0.28" footer="0.19"/>
  <pageSetup cellComments="asDisplayed" fitToHeight="1" fitToWidth="1" horizontalDpi="600" verticalDpi="600" orientation="landscape" paperSize="9" scale="59" r:id="rId1"/>
  <ignoredErrors>
    <ignoredError sqref="K23:K26 L23:L26 L28 L30:L31 H32 L29 K29:K31 L27 F14:I14 K32:L32 K28 M14:X14 K14"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M27" sqref="M27"/>
    </sheetView>
  </sheetViews>
  <sheetFormatPr defaultColWidth="9.140625" defaultRowHeight="15"/>
  <cols>
    <col min="1" max="1" width="3.421875" style="561" customWidth="1"/>
    <col min="2" max="2" width="9.00390625" style="561" customWidth="1"/>
    <col min="3" max="3" width="48.00390625" style="561" customWidth="1"/>
    <col min="4" max="4" width="12.00390625" style="561" customWidth="1"/>
    <col min="5" max="10" width="9.140625" style="561" customWidth="1"/>
    <col min="11" max="12" width="10.140625" style="561" customWidth="1"/>
    <col min="13" max="13" width="10.57421875" style="561" customWidth="1"/>
    <col min="14" max="14" width="1.421875" style="561" customWidth="1"/>
    <col min="15" max="15" width="10.00390625" style="561" customWidth="1"/>
    <col min="16" max="16" width="10.8515625" style="561" customWidth="1"/>
    <col min="17" max="16384" width="9.140625" style="561" customWidth="1"/>
  </cols>
  <sheetData>
    <row r="1" spans="1:16" ht="15.75">
      <c r="A1" s="700" t="s">
        <v>1014</v>
      </c>
      <c r="B1" s="701"/>
      <c r="C1" s="701"/>
      <c r="D1" s="560"/>
      <c r="E1" s="560"/>
      <c r="F1" s="560"/>
      <c r="G1" s="560"/>
      <c r="H1" s="560"/>
      <c r="I1" s="560"/>
      <c r="J1" s="560"/>
      <c r="K1" s="702"/>
      <c r="L1" s="702"/>
      <c r="M1" s="560"/>
      <c r="N1" s="560"/>
      <c r="O1" s="560"/>
      <c r="P1" s="560"/>
    </row>
    <row r="2" spans="1:16" s="563" customFormat="1" ht="13.5" thickBot="1">
      <c r="A2" s="562"/>
      <c r="B2" s="562"/>
      <c r="C2" s="562"/>
      <c r="D2" s="562"/>
      <c r="E2" s="562"/>
      <c r="F2" s="562"/>
      <c r="G2" s="562"/>
      <c r="H2" s="562"/>
      <c r="I2" s="562"/>
      <c r="J2" s="562"/>
      <c r="L2" s="562"/>
      <c r="M2" s="703" t="s">
        <v>655</v>
      </c>
      <c r="N2" s="562"/>
      <c r="O2" s="562"/>
      <c r="P2" s="562"/>
    </row>
    <row r="3" spans="1:16" s="563" customFormat="1" ht="17.25" customHeight="1">
      <c r="A3" s="1314" t="s">
        <v>627</v>
      </c>
      <c r="B3" s="1317" t="s">
        <v>850</v>
      </c>
      <c r="C3" s="1318"/>
      <c r="D3" s="1327" t="s">
        <v>874</v>
      </c>
      <c r="E3" s="1328"/>
      <c r="F3" s="1328"/>
      <c r="G3" s="1328"/>
      <c r="H3" s="1328"/>
      <c r="I3" s="1328"/>
      <c r="J3" s="1328"/>
      <c r="K3" s="1329"/>
      <c r="L3" s="1345" t="s">
        <v>562</v>
      </c>
      <c r="M3" s="1346"/>
      <c r="N3" s="562"/>
      <c r="O3" s="1333" t="s">
        <v>563</v>
      </c>
      <c r="P3" s="1334"/>
    </row>
    <row r="4" spans="1:18" s="563" customFormat="1" ht="15" customHeight="1">
      <c r="A4" s="1315"/>
      <c r="B4" s="1319"/>
      <c r="C4" s="1320"/>
      <c r="D4" s="1323" t="s">
        <v>833</v>
      </c>
      <c r="E4" s="1323" t="s">
        <v>834</v>
      </c>
      <c r="F4" s="1337" t="s">
        <v>564</v>
      </c>
      <c r="G4" s="1338"/>
      <c r="H4" s="1338"/>
      <c r="I4" s="1338"/>
      <c r="J4" s="1339"/>
      <c r="K4" s="1340" t="s">
        <v>768</v>
      </c>
      <c r="L4" s="1342" t="s">
        <v>835</v>
      </c>
      <c r="M4" s="1344" t="s">
        <v>836</v>
      </c>
      <c r="N4" s="562"/>
      <c r="O4" s="1335"/>
      <c r="P4" s="1336"/>
      <c r="R4" s="704"/>
    </row>
    <row r="5" spans="1:16" ht="20.25" customHeight="1">
      <c r="A5" s="1315"/>
      <c r="B5" s="1319"/>
      <c r="C5" s="1320"/>
      <c r="D5" s="1324"/>
      <c r="E5" s="1324"/>
      <c r="F5" s="705" t="s">
        <v>860</v>
      </c>
      <c r="G5" s="706" t="s">
        <v>565</v>
      </c>
      <c r="H5" s="706" t="s">
        <v>566</v>
      </c>
      <c r="I5" s="706" t="s">
        <v>567</v>
      </c>
      <c r="J5" s="706" t="s">
        <v>568</v>
      </c>
      <c r="K5" s="1341"/>
      <c r="L5" s="1343"/>
      <c r="M5" s="1336"/>
      <c r="N5" s="560"/>
      <c r="O5" s="707" t="s">
        <v>1042</v>
      </c>
      <c r="P5" s="708" t="s">
        <v>1043</v>
      </c>
    </row>
    <row r="6" spans="1:16" s="715" customFormat="1" ht="12.75" customHeight="1" thickBot="1">
      <c r="A6" s="1316"/>
      <c r="B6" s="1321"/>
      <c r="C6" s="1322"/>
      <c r="D6" s="710" t="s">
        <v>708</v>
      </c>
      <c r="E6" s="710" t="s">
        <v>709</v>
      </c>
      <c r="F6" s="1330" t="s">
        <v>710</v>
      </c>
      <c r="G6" s="1331"/>
      <c r="H6" s="1331"/>
      <c r="I6" s="1331"/>
      <c r="J6" s="1332"/>
      <c r="K6" s="711" t="s">
        <v>1015</v>
      </c>
      <c r="L6" s="712" t="s">
        <v>712</v>
      </c>
      <c r="M6" s="713" t="s">
        <v>713</v>
      </c>
      <c r="N6" s="780"/>
      <c r="O6" s="714" t="s">
        <v>714</v>
      </c>
      <c r="P6" s="713" t="s">
        <v>715</v>
      </c>
    </row>
    <row r="7" spans="1:16" ht="12.75">
      <c r="A7" s="716">
        <v>1</v>
      </c>
      <c r="B7" s="717" t="s">
        <v>829</v>
      </c>
      <c r="C7" s="718"/>
      <c r="D7" s="719">
        <f aca="true" t="shared" si="0" ref="D7:M7">SUM(D8+D9+D11+D12+D13+D15+D19+D23+D24)</f>
        <v>31907</v>
      </c>
      <c r="E7" s="720">
        <f t="shared" si="0"/>
        <v>5323</v>
      </c>
      <c r="F7" s="720">
        <f t="shared" si="0"/>
        <v>0</v>
      </c>
      <c r="G7" s="720">
        <f t="shared" si="0"/>
        <v>0</v>
      </c>
      <c r="H7" s="720">
        <f t="shared" si="0"/>
        <v>0</v>
      </c>
      <c r="I7" s="720">
        <f t="shared" si="0"/>
        <v>0</v>
      </c>
      <c r="J7" s="720">
        <f t="shared" si="0"/>
        <v>562</v>
      </c>
      <c r="K7" s="721">
        <f t="shared" si="0"/>
        <v>37792</v>
      </c>
      <c r="L7" s="720">
        <f t="shared" si="0"/>
        <v>37792</v>
      </c>
      <c r="M7" s="722">
        <f t="shared" si="0"/>
        <v>0</v>
      </c>
      <c r="N7" s="723"/>
      <c r="O7" s="724">
        <f>SUM(O8+O9+O11+O12+O13+O15+O19+O23+O24)</f>
        <v>1020</v>
      </c>
      <c r="P7" s="722">
        <f>SUM(P8+P9+P11+P12+P13+P15+P19+P23+P24)</f>
        <v>0</v>
      </c>
    </row>
    <row r="8" spans="1:19" ht="12.75" customHeight="1">
      <c r="A8" s="725">
        <v>2</v>
      </c>
      <c r="B8" s="1307" t="s">
        <v>718</v>
      </c>
      <c r="C8" s="1308"/>
      <c r="D8" s="726"/>
      <c r="E8" s="727">
        <v>3454</v>
      </c>
      <c r="F8" s="727"/>
      <c r="G8" s="727"/>
      <c r="H8" s="727"/>
      <c r="I8" s="727"/>
      <c r="J8" s="727"/>
      <c r="K8" s="728">
        <f aca="true" t="shared" si="1" ref="K8:K23">SUM(D8:J8)</f>
        <v>3454</v>
      </c>
      <c r="L8" s="727">
        <v>3454</v>
      </c>
      <c r="M8" s="729"/>
      <c r="N8" s="730"/>
      <c r="O8" s="731">
        <v>242</v>
      </c>
      <c r="P8" s="732"/>
      <c r="Q8" s="733"/>
      <c r="R8" s="733"/>
      <c r="S8" s="733"/>
    </row>
    <row r="9" spans="1:16" ht="24" customHeight="1">
      <c r="A9" s="725">
        <v>3</v>
      </c>
      <c r="B9" s="1307" t="s">
        <v>719</v>
      </c>
      <c r="C9" s="1308"/>
      <c r="D9" s="726"/>
      <c r="E9" s="727"/>
      <c r="F9" s="727"/>
      <c r="G9" s="727"/>
      <c r="H9" s="727"/>
      <c r="I9" s="727"/>
      <c r="J9" s="727"/>
      <c r="K9" s="728">
        <f t="shared" si="1"/>
        <v>0</v>
      </c>
      <c r="L9" s="727"/>
      <c r="M9" s="729"/>
      <c r="N9" s="723"/>
      <c r="O9" s="731"/>
      <c r="P9" s="732"/>
    </row>
    <row r="10" spans="1:16" ht="24" customHeight="1">
      <c r="A10" s="725">
        <v>4</v>
      </c>
      <c r="B10" s="1325" t="s">
        <v>830</v>
      </c>
      <c r="C10" s="1326"/>
      <c r="D10" s="726"/>
      <c r="E10" s="727"/>
      <c r="F10" s="727"/>
      <c r="G10" s="727"/>
      <c r="H10" s="727"/>
      <c r="I10" s="727"/>
      <c r="J10" s="727"/>
      <c r="K10" s="728">
        <f t="shared" si="1"/>
        <v>0</v>
      </c>
      <c r="L10" s="727"/>
      <c r="M10" s="729"/>
      <c r="N10" s="723"/>
      <c r="O10" s="731"/>
      <c r="P10" s="732"/>
    </row>
    <row r="11" spans="1:16" ht="12.75">
      <c r="A11" s="725">
        <v>5</v>
      </c>
      <c r="B11" s="1307" t="s">
        <v>832</v>
      </c>
      <c r="C11" s="1308"/>
      <c r="D11" s="726"/>
      <c r="E11" s="727"/>
      <c r="F11" s="727"/>
      <c r="G11" s="727"/>
      <c r="H11" s="727"/>
      <c r="I11" s="727"/>
      <c r="J11" s="727"/>
      <c r="K11" s="728">
        <f t="shared" si="1"/>
        <v>0</v>
      </c>
      <c r="L11" s="727"/>
      <c r="M11" s="729"/>
      <c r="N11" s="723"/>
      <c r="O11" s="731"/>
      <c r="P11" s="732"/>
    </row>
    <row r="12" spans="1:16" ht="12.75">
      <c r="A12" s="725">
        <v>6</v>
      </c>
      <c r="B12" s="1307" t="s">
        <v>720</v>
      </c>
      <c r="C12" s="1308"/>
      <c r="D12" s="726"/>
      <c r="E12" s="727"/>
      <c r="F12" s="727"/>
      <c r="G12" s="727"/>
      <c r="H12" s="727"/>
      <c r="I12" s="727"/>
      <c r="J12" s="727"/>
      <c r="K12" s="728">
        <f t="shared" si="1"/>
        <v>0</v>
      </c>
      <c r="L12" s="727"/>
      <c r="M12" s="729"/>
      <c r="N12" s="723"/>
      <c r="O12" s="731"/>
      <c r="P12" s="732"/>
    </row>
    <row r="13" spans="1:16" ht="12.75">
      <c r="A13" s="734">
        <v>7</v>
      </c>
      <c r="B13" s="1309" t="s">
        <v>831</v>
      </c>
      <c r="C13" s="1310"/>
      <c r="D13" s="735">
        <v>6348</v>
      </c>
      <c r="E13" s="736">
        <v>1375</v>
      </c>
      <c r="F13" s="736"/>
      <c r="G13" s="736"/>
      <c r="H13" s="736"/>
      <c r="I13" s="736"/>
      <c r="J13" s="736">
        <v>562</v>
      </c>
      <c r="K13" s="737">
        <f t="shared" si="1"/>
        <v>8285</v>
      </c>
      <c r="L13" s="736">
        <v>8285</v>
      </c>
      <c r="M13" s="738"/>
      <c r="N13" s="723"/>
      <c r="O13" s="739">
        <v>462</v>
      </c>
      <c r="P13" s="740"/>
    </row>
    <row r="14" spans="1:16" ht="12.75">
      <c r="A14" s="741">
        <v>8</v>
      </c>
      <c r="B14" s="742" t="s">
        <v>657</v>
      </c>
      <c r="C14" s="743" t="s">
        <v>721</v>
      </c>
      <c r="D14" s="744"/>
      <c r="E14" s="745"/>
      <c r="F14" s="745"/>
      <c r="G14" s="745"/>
      <c r="H14" s="745"/>
      <c r="I14" s="745"/>
      <c r="J14" s="745"/>
      <c r="K14" s="746">
        <f t="shared" si="1"/>
        <v>0</v>
      </c>
      <c r="L14" s="745"/>
      <c r="M14" s="747"/>
      <c r="N14" s="723"/>
      <c r="O14" s="748"/>
      <c r="P14" s="749"/>
    </row>
    <row r="15" spans="1:16" ht="12.75">
      <c r="A15" s="750">
        <v>9</v>
      </c>
      <c r="B15" s="1311" t="s">
        <v>722</v>
      </c>
      <c r="C15" s="1312"/>
      <c r="D15" s="751">
        <v>2491</v>
      </c>
      <c r="E15" s="752">
        <v>18</v>
      </c>
      <c r="F15" s="752"/>
      <c r="G15" s="752"/>
      <c r="H15" s="752"/>
      <c r="I15" s="752"/>
      <c r="J15" s="752"/>
      <c r="K15" s="753">
        <f t="shared" si="1"/>
        <v>2509</v>
      </c>
      <c r="L15" s="752">
        <v>2509</v>
      </c>
      <c r="M15" s="754"/>
      <c r="N15" s="755"/>
      <c r="O15" s="756">
        <v>47</v>
      </c>
      <c r="P15" s="757"/>
    </row>
    <row r="16" spans="1:16" ht="12.75">
      <c r="A16" s="758">
        <v>10</v>
      </c>
      <c r="B16" s="759" t="s">
        <v>657</v>
      </c>
      <c r="C16" s="760" t="s">
        <v>723</v>
      </c>
      <c r="D16" s="761"/>
      <c r="E16" s="762"/>
      <c r="F16" s="762"/>
      <c r="G16" s="762"/>
      <c r="H16" s="762"/>
      <c r="I16" s="762"/>
      <c r="J16" s="762"/>
      <c r="K16" s="763">
        <f t="shared" si="1"/>
        <v>0</v>
      </c>
      <c r="L16" s="762"/>
      <c r="M16" s="764"/>
      <c r="N16" s="755"/>
      <c r="O16" s="765"/>
      <c r="P16" s="766"/>
    </row>
    <row r="17" spans="1:16" ht="12.75">
      <c r="A17" s="758">
        <v>11</v>
      </c>
      <c r="B17" s="767"/>
      <c r="C17" s="760" t="s">
        <v>724</v>
      </c>
      <c r="D17" s="761"/>
      <c r="E17" s="762"/>
      <c r="F17" s="762"/>
      <c r="G17" s="762"/>
      <c r="H17" s="762"/>
      <c r="I17" s="762"/>
      <c r="J17" s="762"/>
      <c r="K17" s="763">
        <f t="shared" si="1"/>
        <v>0</v>
      </c>
      <c r="L17" s="762"/>
      <c r="M17" s="764"/>
      <c r="N17" s="755"/>
      <c r="O17" s="765"/>
      <c r="P17" s="766"/>
    </row>
    <row r="18" spans="1:16" ht="12.75">
      <c r="A18" s="741">
        <v>12</v>
      </c>
      <c r="B18" s="768"/>
      <c r="C18" s="769" t="s">
        <v>828</v>
      </c>
      <c r="D18" s="744"/>
      <c r="E18" s="745"/>
      <c r="F18" s="745"/>
      <c r="G18" s="745"/>
      <c r="H18" s="745"/>
      <c r="I18" s="745"/>
      <c r="J18" s="745"/>
      <c r="K18" s="746">
        <f t="shared" si="1"/>
        <v>0</v>
      </c>
      <c r="L18" s="745"/>
      <c r="M18" s="747"/>
      <c r="N18" s="755"/>
      <c r="O18" s="748"/>
      <c r="P18" s="749"/>
    </row>
    <row r="19" spans="1:16" ht="12.75" customHeight="1">
      <c r="A19" s="750">
        <v>13</v>
      </c>
      <c r="B19" s="1311" t="s">
        <v>725</v>
      </c>
      <c r="C19" s="1312"/>
      <c r="D19" s="751">
        <v>6291</v>
      </c>
      <c r="E19" s="752"/>
      <c r="F19" s="752"/>
      <c r="G19" s="752"/>
      <c r="H19" s="752"/>
      <c r="I19" s="752"/>
      <c r="J19" s="752"/>
      <c r="K19" s="737">
        <f t="shared" si="1"/>
        <v>6291</v>
      </c>
      <c r="L19" s="752">
        <v>6291</v>
      </c>
      <c r="M19" s="754"/>
      <c r="N19" s="755"/>
      <c r="O19" s="756">
        <v>72</v>
      </c>
      <c r="P19" s="757"/>
    </row>
    <row r="20" spans="1:16" ht="12.75">
      <c r="A20" s="758">
        <v>14</v>
      </c>
      <c r="B20" s="759" t="s">
        <v>657</v>
      </c>
      <c r="C20" s="760" t="s">
        <v>726</v>
      </c>
      <c r="D20" s="761"/>
      <c r="E20" s="762"/>
      <c r="F20" s="762"/>
      <c r="G20" s="762"/>
      <c r="H20" s="762"/>
      <c r="I20" s="762"/>
      <c r="J20" s="762"/>
      <c r="K20" s="763">
        <f t="shared" si="1"/>
        <v>0</v>
      </c>
      <c r="L20" s="762"/>
      <c r="M20" s="764"/>
      <c r="N20" s="755"/>
      <c r="O20" s="765"/>
      <c r="P20" s="766"/>
    </row>
    <row r="21" spans="1:16" ht="12.75">
      <c r="A21" s="758">
        <v>15</v>
      </c>
      <c r="B21" s="767"/>
      <c r="C21" s="760" t="s">
        <v>724</v>
      </c>
      <c r="D21" s="761">
        <v>95</v>
      </c>
      <c r="E21" s="762"/>
      <c r="F21" s="762"/>
      <c r="G21" s="762"/>
      <c r="H21" s="762"/>
      <c r="I21" s="762"/>
      <c r="J21" s="762"/>
      <c r="K21" s="763">
        <f t="shared" si="1"/>
        <v>95</v>
      </c>
      <c r="L21" s="762">
        <v>95</v>
      </c>
      <c r="M21" s="764"/>
      <c r="N21" s="755"/>
      <c r="O21" s="765">
        <v>6</v>
      </c>
      <c r="P21" s="766"/>
    </row>
    <row r="22" spans="1:16" ht="12.75">
      <c r="A22" s="741">
        <v>16</v>
      </c>
      <c r="B22" s="768"/>
      <c r="C22" s="769" t="s">
        <v>828</v>
      </c>
      <c r="D22" s="744"/>
      <c r="E22" s="745"/>
      <c r="F22" s="745"/>
      <c r="G22" s="745"/>
      <c r="H22" s="745"/>
      <c r="I22" s="745"/>
      <c r="J22" s="745"/>
      <c r="K22" s="746">
        <f t="shared" si="1"/>
        <v>0</v>
      </c>
      <c r="L22" s="745"/>
      <c r="M22" s="747"/>
      <c r="N22" s="755"/>
      <c r="O22" s="748"/>
      <c r="P22" s="749"/>
    </row>
    <row r="23" spans="1:16" ht="12.75">
      <c r="A23" s="725">
        <v>17</v>
      </c>
      <c r="B23" s="1307" t="s">
        <v>727</v>
      </c>
      <c r="C23" s="1308"/>
      <c r="D23" s="726">
        <v>16777</v>
      </c>
      <c r="E23" s="727">
        <v>476</v>
      </c>
      <c r="F23" s="727"/>
      <c r="G23" s="727"/>
      <c r="H23" s="727"/>
      <c r="I23" s="727"/>
      <c r="J23" s="727"/>
      <c r="K23" s="728">
        <f t="shared" si="1"/>
        <v>17253</v>
      </c>
      <c r="L23" s="727">
        <v>17253</v>
      </c>
      <c r="M23" s="729"/>
      <c r="N23" s="723"/>
      <c r="O23" s="731">
        <v>197</v>
      </c>
      <c r="P23" s="732"/>
    </row>
    <row r="24" spans="1:16" ht="12.75">
      <c r="A24" s="734">
        <v>18</v>
      </c>
      <c r="B24" s="1309" t="s">
        <v>837</v>
      </c>
      <c r="C24" s="1310"/>
      <c r="D24" s="735"/>
      <c r="E24" s="736"/>
      <c r="F24" s="736"/>
      <c r="G24" s="736"/>
      <c r="H24" s="736"/>
      <c r="I24" s="736"/>
      <c r="J24" s="736"/>
      <c r="K24" s="753">
        <f>SUM(K25:K25)</f>
        <v>0</v>
      </c>
      <c r="L24" s="736"/>
      <c r="M24" s="738"/>
      <c r="N24" s="723"/>
      <c r="O24" s="739"/>
      <c r="P24" s="740"/>
    </row>
    <row r="25" spans="1:16" ht="13.5" thickBot="1">
      <c r="A25" s="709">
        <v>19</v>
      </c>
      <c r="B25" s="770" t="s">
        <v>657</v>
      </c>
      <c r="C25" s="771" t="s">
        <v>828</v>
      </c>
      <c r="D25" s="772"/>
      <c r="E25" s="773"/>
      <c r="F25" s="773"/>
      <c r="G25" s="773"/>
      <c r="H25" s="773"/>
      <c r="I25" s="773"/>
      <c r="J25" s="773"/>
      <c r="K25" s="774">
        <f>SUM(D25:J25)</f>
        <v>0</v>
      </c>
      <c r="L25" s="773"/>
      <c r="M25" s="775"/>
      <c r="N25" s="723"/>
      <c r="O25" s="776"/>
      <c r="P25" s="777"/>
    </row>
    <row r="26" spans="1:16" ht="12.75">
      <c r="A26" s="560"/>
      <c r="B26" s="560"/>
      <c r="C26" s="976" t="s">
        <v>379</v>
      </c>
      <c r="D26" s="560"/>
      <c r="E26" s="977">
        <f>E7-'11.c'!C8</f>
        <v>0</v>
      </c>
      <c r="F26" s="560"/>
      <c r="G26" s="560"/>
      <c r="H26" s="560"/>
      <c r="I26" s="560"/>
      <c r="J26" s="560"/>
      <c r="K26" s="560"/>
      <c r="L26" s="560"/>
      <c r="M26" s="560"/>
      <c r="N26" s="560"/>
      <c r="O26" s="560"/>
      <c r="P26" s="560"/>
    </row>
    <row r="27" spans="1:16" ht="12.75">
      <c r="A27" s="560" t="s">
        <v>827</v>
      </c>
      <c r="B27" s="560"/>
      <c r="C27" s="560"/>
      <c r="D27" s="560"/>
      <c r="E27" s="560"/>
      <c r="F27" s="560"/>
      <c r="G27" s="560"/>
      <c r="H27" s="560"/>
      <c r="I27" s="560"/>
      <c r="J27" s="560"/>
      <c r="K27" s="560"/>
      <c r="L27" s="560"/>
      <c r="M27" s="560"/>
      <c r="N27" s="560"/>
      <c r="O27" s="560"/>
      <c r="P27" s="560"/>
    </row>
    <row r="28" spans="1:16" ht="12.75">
      <c r="A28" s="11" t="s">
        <v>569</v>
      </c>
      <c r="B28" s="778"/>
      <c r="C28" s="778"/>
      <c r="D28" s="560"/>
      <c r="E28" s="560"/>
      <c r="F28" s="560"/>
      <c r="G28" s="560"/>
      <c r="H28" s="560"/>
      <c r="I28" s="560"/>
      <c r="J28" s="560"/>
      <c r="K28" s="560"/>
      <c r="L28" s="560"/>
      <c r="M28" s="560"/>
      <c r="N28" s="560"/>
      <c r="O28" s="560"/>
      <c r="P28" s="560"/>
    </row>
    <row r="29" spans="1:16" ht="12.75">
      <c r="A29" s="11" t="s">
        <v>570</v>
      </c>
      <c r="B29" s="778"/>
      <c r="C29" s="778"/>
      <c r="D29" s="560"/>
      <c r="E29" s="560"/>
      <c r="F29" s="560"/>
      <c r="G29" s="560"/>
      <c r="H29" s="560"/>
      <c r="I29" s="560"/>
      <c r="J29" s="560"/>
      <c r="K29" s="560"/>
      <c r="L29" s="560"/>
      <c r="M29" s="560"/>
      <c r="N29" s="560"/>
      <c r="O29" s="560"/>
      <c r="P29" s="560"/>
    </row>
    <row r="30" spans="1:16" ht="15" customHeight="1">
      <c r="A30" s="1313" t="s">
        <v>571</v>
      </c>
      <c r="B30" s="1313"/>
      <c r="C30" s="1313"/>
      <c r="D30" s="1313"/>
      <c r="E30" s="1313"/>
      <c r="F30" s="1313"/>
      <c r="G30" s="1313"/>
      <c r="H30" s="1313"/>
      <c r="I30" s="1313"/>
      <c r="J30" s="1313"/>
      <c r="K30" s="1313"/>
      <c r="L30" s="1313"/>
      <c r="M30" s="1313"/>
      <c r="N30" s="779"/>
      <c r="O30" s="779"/>
      <c r="P30" s="560"/>
    </row>
    <row r="31" spans="1:16" ht="12.75">
      <c r="A31" s="560"/>
      <c r="B31" s="560"/>
      <c r="C31" s="560"/>
      <c r="D31" s="560"/>
      <c r="E31" s="560"/>
      <c r="F31" s="560"/>
      <c r="G31" s="560"/>
      <c r="H31" s="560"/>
      <c r="I31" s="560"/>
      <c r="J31" s="560"/>
      <c r="K31" s="560"/>
      <c r="L31" s="560"/>
      <c r="M31" s="560"/>
      <c r="N31" s="560"/>
      <c r="O31" s="560"/>
      <c r="P31" s="560"/>
    </row>
    <row r="32" spans="1:16" ht="12.75">
      <c r="A32" s="560"/>
      <c r="B32" s="560"/>
      <c r="C32" s="560"/>
      <c r="D32" s="560"/>
      <c r="E32" s="560"/>
      <c r="F32" s="560"/>
      <c r="G32" s="560"/>
      <c r="H32" s="560"/>
      <c r="I32" s="560"/>
      <c r="J32" s="560"/>
      <c r="K32" s="560"/>
      <c r="L32" s="560"/>
      <c r="M32" s="560"/>
      <c r="N32" s="560"/>
      <c r="O32" s="560"/>
      <c r="P32" s="560"/>
    </row>
    <row r="43" ht="12.75"/>
  </sheetData>
  <sheetProtection insertColumns="0" insertRows="0" deleteColumns="0" deleteRows="0"/>
  <mergeCells count="23">
    <mergeCell ref="O3:P4"/>
    <mergeCell ref="F4:J4"/>
    <mergeCell ref="K4:K5"/>
    <mergeCell ref="L4:L5"/>
    <mergeCell ref="M4:M5"/>
    <mergeCell ref="L3:M3"/>
    <mergeCell ref="A30:M30"/>
    <mergeCell ref="B12:C12"/>
    <mergeCell ref="B24:C24"/>
    <mergeCell ref="A3:A6"/>
    <mergeCell ref="B3:C6"/>
    <mergeCell ref="D4:D5"/>
    <mergeCell ref="E4:E5"/>
    <mergeCell ref="B10:C10"/>
    <mergeCell ref="D3:K3"/>
    <mergeCell ref="F6:J6"/>
    <mergeCell ref="B23:C23"/>
    <mergeCell ref="B8:C8"/>
    <mergeCell ref="B9:C9"/>
    <mergeCell ref="B13:C13"/>
    <mergeCell ref="B15:C15"/>
    <mergeCell ref="B11:C11"/>
    <mergeCell ref="B19:C19"/>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41"/>
  <sheetViews>
    <sheetView workbookViewId="0" topLeftCell="A1">
      <selection activeCell="M24" sqref="M24:N25"/>
    </sheetView>
  </sheetViews>
  <sheetFormatPr defaultColWidth="9.140625" defaultRowHeight="15"/>
  <cols>
    <col min="1" max="1" width="3.421875" style="12" customWidth="1"/>
    <col min="2" max="2" width="15.421875" style="12" customWidth="1"/>
    <col min="3" max="4" width="10.7109375" style="12" customWidth="1"/>
    <col min="5" max="5" width="11.421875" style="12" customWidth="1"/>
    <col min="6" max="6" width="12.140625" style="12" customWidth="1"/>
    <col min="7" max="9" width="10.7109375" style="12" customWidth="1"/>
    <col min="10" max="10" width="11.00390625" style="12" customWidth="1"/>
    <col min="11" max="14" width="10.7109375" style="12" customWidth="1"/>
    <col min="15" max="15" width="11.8515625" style="12" customWidth="1"/>
    <col min="16" max="16384" width="9.140625" style="12" customWidth="1"/>
  </cols>
  <sheetData>
    <row r="1" spans="1:12" ht="18" customHeight="1">
      <c r="A1" s="16" t="s">
        <v>982</v>
      </c>
      <c r="B1" s="11"/>
      <c r="C1" s="11"/>
      <c r="D1" s="11"/>
      <c r="E1" s="11"/>
      <c r="F1" s="11"/>
      <c r="G1" s="11"/>
      <c r="H1" s="11"/>
      <c r="I1" s="11"/>
      <c r="J1" s="11"/>
      <c r="K1" s="11"/>
      <c r="L1" s="11"/>
    </row>
    <row r="2" spans="1:12" ht="18" customHeight="1">
      <c r="A2" s="16"/>
      <c r="B2" s="11"/>
      <c r="C2" s="11"/>
      <c r="D2" s="11"/>
      <c r="E2" s="11"/>
      <c r="F2" s="11"/>
      <c r="G2" s="11"/>
      <c r="H2" s="11"/>
      <c r="I2" s="11"/>
      <c r="J2" s="11"/>
      <c r="K2" s="11"/>
      <c r="L2" s="11"/>
    </row>
    <row r="3" spans="1:12" ht="18" customHeight="1">
      <c r="A3" s="95" t="s">
        <v>983</v>
      </c>
      <c r="B3" s="11"/>
      <c r="C3" s="11"/>
      <c r="D3" s="11"/>
      <c r="E3" s="11"/>
      <c r="F3" s="11"/>
      <c r="G3" s="11"/>
      <c r="H3" s="11"/>
      <c r="I3" s="11"/>
      <c r="J3" s="11"/>
      <c r="K3" s="11"/>
      <c r="L3" s="11"/>
    </row>
    <row r="4" spans="1:13" ht="12.75" customHeight="1" thickBot="1">
      <c r="A4" s="11"/>
      <c r="B4" s="11"/>
      <c r="C4" s="11"/>
      <c r="D4" s="11"/>
      <c r="E4" s="11"/>
      <c r="F4" s="11"/>
      <c r="G4" s="11"/>
      <c r="H4" s="11"/>
      <c r="I4" s="11"/>
      <c r="J4" s="11"/>
      <c r="K4" s="17"/>
      <c r="L4" s="11"/>
      <c r="M4" s="17" t="s">
        <v>728</v>
      </c>
    </row>
    <row r="5" spans="1:14" ht="16.5" customHeight="1">
      <c r="A5" s="1372" t="s">
        <v>627</v>
      </c>
      <c r="B5" s="1363" t="s">
        <v>804</v>
      </c>
      <c r="C5" s="1351" t="s">
        <v>576</v>
      </c>
      <c r="D5" s="1352"/>
      <c r="E5" s="1366" t="s">
        <v>729</v>
      </c>
      <c r="F5" s="1367"/>
      <c r="G5" s="1367"/>
      <c r="H5" s="1367"/>
      <c r="I5" s="1367"/>
      <c r="J5" s="1367"/>
      <c r="K5" s="1367"/>
      <c r="L5" s="1368"/>
      <c r="M5" s="1351" t="s">
        <v>797</v>
      </c>
      <c r="N5" s="1352"/>
    </row>
    <row r="6" spans="1:14" ht="17.25" customHeight="1">
      <c r="A6" s="1373"/>
      <c r="B6" s="1364"/>
      <c r="C6" s="1359" t="s">
        <v>730</v>
      </c>
      <c r="D6" s="1361" t="s">
        <v>731</v>
      </c>
      <c r="E6" s="1369" t="s">
        <v>730</v>
      </c>
      <c r="F6" s="1370"/>
      <c r="G6" s="1370"/>
      <c r="H6" s="1370"/>
      <c r="I6" s="1371"/>
      <c r="J6" s="1375" t="s">
        <v>731</v>
      </c>
      <c r="K6" s="1375"/>
      <c r="L6" s="1376"/>
      <c r="M6" s="1359" t="s">
        <v>730</v>
      </c>
      <c r="N6" s="1361" t="s">
        <v>731</v>
      </c>
    </row>
    <row r="7" spans="1:14" ht="33" customHeight="1">
      <c r="A7" s="1373"/>
      <c r="B7" s="1365"/>
      <c r="C7" s="1360"/>
      <c r="D7" s="1362"/>
      <c r="E7" s="254" t="s">
        <v>732</v>
      </c>
      <c r="F7" s="255" t="s">
        <v>1016</v>
      </c>
      <c r="G7" s="256" t="s">
        <v>1017</v>
      </c>
      <c r="H7" s="255" t="s">
        <v>735</v>
      </c>
      <c r="I7" s="255" t="s">
        <v>667</v>
      </c>
      <c r="J7" s="255" t="s">
        <v>733</v>
      </c>
      <c r="K7" s="255" t="s">
        <v>630</v>
      </c>
      <c r="L7" s="257" t="s">
        <v>667</v>
      </c>
      <c r="M7" s="1360"/>
      <c r="N7" s="1362"/>
    </row>
    <row r="8" spans="1:14" s="13" customFormat="1" ht="13.5" customHeight="1" thickBot="1">
      <c r="A8" s="1374"/>
      <c r="B8" s="249" t="s">
        <v>708</v>
      </c>
      <c r="C8" s="250" t="s">
        <v>709</v>
      </c>
      <c r="D8" s="249" t="s">
        <v>710</v>
      </c>
      <c r="E8" s="250" t="s">
        <v>711</v>
      </c>
      <c r="F8" s="251" t="s">
        <v>712</v>
      </c>
      <c r="G8" s="252" t="s">
        <v>713</v>
      </c>
      <c r="H8" s="252" t="s">
        <v>714</v>
      </c>
      <c r="I8" s="251" t="s">
        <v>715</v>
      </c>
      <c r="J8" s="251" t="s">
        <v>716</v>
      </c>
      <c r="K8" s="251" t="s">
        <v>717</v>
      </c>
      <c r="L8" s="253" t="s">
        <v>761</v>
      </c>
      <c r="M8" s="250" t="s">
        <v>798</v>
      </c>
      <c r="N8" s="249" t="s">
        <v>799</v>
      </c>
    </row>
    <row r="9" spans="1:14" ht="13.5" customHeight="1">
      <c r="A9" s="247">
        <v>1</v>
      </c>
      <c r="B9" s="242"/>
      <c r="C9" s="135"/>
      <c r="D9" s="136"/>
      <c r="E9" s="137"/>
      <c r="F9" s="138"/>
      <c r="G9" s="139"/>
      <c r="H9" s="139"/>
      <c r="I9" s="138">
        <f>+E9+F9+G9+H9</f>
        <v>0</v>
      </c>
      <c r="J9" s="138"/>
      <c r="K9" s="138"/>
      <c r="L9" s="140">
        <f>J9+K9</f>
        <v>0</v>
      </c>
      <c r="M9" s="135">
        <f>I9-C9</f>
        <v>0</v>
      </c>
      <c r="N9" s="136">
        <f>L9-D9</f>
        <v>0</v>
      </c>
    </row>
    <row r="10" spans="1:14" ht="13.5" customHeight="1">
      <c r="A10" s="246">
        <f>A9+1</f>
        <v>2</v>
      </c>
      <c r="B10" s="243"/>
      <c r="C10" s="141"/>
      <c r="D10" s="142"/>
      <c r="E10" s="143"/>
      <c r="F10" s="144"/>
      <c r="G10" s="145"/>
      <c r="H10" s="145"/>
      <c r="I10" s="144">
        <f>+E10+F10+G10+H10</f>
        <v>0</v>
      </c>
      <c r="J10" s="144"/>
      <c r="K10" s="144"/>
      <c r="L10" s="140">
        <f>J10+K10</f>
        <v>0</v>
      </c>
      <c r="M10" s="135">
        <f>I10-C10</f>
        <v>0</v>
      </c>
      <c r="N10" s="136">
        <f>L10-D10</f>
        <v>0</v>
      </c>
    </row>
    <row r="11" spans="1:14" ht="13.5" customHeight="1">
      <c r="A11" s="246">
        <f>A10+1</f>
        <v>3</v>
      </c>
      <c r="B11" s="243"/>
      <c r="C11" s="141"/>
      <c r="D11" s="142"/>
      <c r="E11" s="143"/>
      <c r="F11" s="144"/>
      <c r="G11" s="145"/>
      <c r="H11" s="145"/>
      <c r="I11" s="144">
        <f>+E11+F11+G11+H11</f>
        <v>0</v>
      </c>
      <c r="J11" s="144"/>
      <c r="K11" s="144"/>
      <c r="L11" s="140">
        <f>J11+K11</f>
        <v>0</v>
      </c>
      <c r="M11" s="135">
        <f>I11-C11</f>
        <v>0</v>
      </c>
      <c r="N11" s="136">
        <f>L11-D11</f>
        <v>0</v>
      </c>
    </row>
    <row r="12" spans="1:14" ht="13.5" customHeight="1">
      <c r="A12" s="246">
        <f>A11+1</f>
        <v>4</v>
      </c>
      <c r="B12" s="243"/>
      <c r="C12" s="141"/>
      <c r="D12" s="142"/>
      <c r="E12" s="143"/>
      <c r="F12" s="144"/>
      <c r="G12" s="145"/>
      <c r="H12" s="145"/>
      <c r="I12" s="144">
        <f>+E12+F12+G12+H12</f>
        <v>0</v>
      </c>
      <c r="J12" s="144"/>
      <c r="K12" s="144"/>
      <c r="L12" s="140">
        <f>J12+K12</f>
        <v>0</v>
      </c>
      <c r="M12" s="135">
        <f>I12-C12</f>
        <v>0</v>
      </c>
      <c r="N12" s="136">
        <f>L12-D12</f>
        <v>0</v>
      </c>
    </row>
    <row r="13" spans="1:14" ht="13.5" customHeight="1" thickBot="1">
      <c r="A13" s="258">
        <f>A12+1</f>
        <v>5</v>
      </c>
      <c r="B13" s="244"/>
      <c r="C13" s="146"/>
      <c r="D13" s="147"/>
      <c r="E13" s="148"/>
      <c r="F13" s="149"/>
      <c r="G13" s="150"/>
      <c r="H13" s="150"/>
      <c r="I13" s="149">
        <f>+E13+F13+G13+H13</f>
        <v>0</v>
      </c>
      <c r="J13" s="149"/>
      <c r="K13" s="149"/>
      <c r="L13" s="140">
        <f>J13+K13</f>
        <v>0</v>
      </c>
      <c r="M13" s="135">
        <f>I13-C13</f>
        <v>0</v>
      </c>
      <c r="N13" s="136">
        <f>L13-D13</f>
        <v>0</v>
      </c>
    </row>
    <row r="14" spans="1:14" ht="12.75" customHeight="1" thickBot="1">
      <c r="A14" s="248">
        <f>A13+1</f>
        <v>6</v>
      </c>
      <c r="B14" s="245" t="s">
        <v>653</v>
      </c>
      <c r="C14" s="151">
        <f aca="true" t="shared" si="0" ref="C14:M14">SUM(C9:C13)</f>
        <v>0</v>
      </c>
      <c r="D14" s="152">
        <f t="shared" si="0"/>
        <v>0</v>
      </c>
      <c r="E14" s="153">
        <f t="shared" si="0"/>
        <v>0</v>
      </c>
      <c r="F14" s="154">
        <f t="shared" si="0"/>
        <v>0</v>
      </c>
      <c r="G14" s="154">
        <f t="shared" si="0"/>
        <v>0</v>
      </c>
      <c r="H14" s="154">
        <f t="shared" si="0"/>
        <v>0</v>
      </c>
      <c r="I14" s="154">
        <f t="shared" si="0"/>
        <v>0</v>
      </c>
      <c r="J14" s="154">
        <f t="shared" si="0"/>
        <v>0</v>
      </c>
      <c r="K14" s="154">
        <f t="shared" si="0"/>
        <v>0</v>
      </c>
      <c r="L14" s="154">
        <f t="shared" si="0"/>
        <v>0</v>
      </c>
      <c r="M14" s="151">
        <f t="shared" si="0"/>
        <v>0</v>
      </c>
      <c r="N14" s="155">
        <f>SUM(N9:N13)</f>
        <v>0</v>
      </c>
    </row>
    <row r="15" spans="1:12" ht="13.5" customHeight="1">
      <c r="A15" s="11"/>
      <c r="B15" s="11"/>
      <c r="C15" s="11"/>
      <c r="D15" s="11"/>
      <c r="E15" s="11"/>
      <c r="F15" s="11"/>
      <c r="G15" s="11"/>
      <c r="H15" s="11"/>
      <c r="I15" s="11"/>
      <c r="J15" s="11"/>
      <c r="K15" s="11"/>
      <c r="L15" s="11"/>
    </row>
    <row r="16" spans="1:12" ht="13.5" customHeight="1">
      <c r="A16" s="8" t="s">
        <v>789</v>
      </c>
      <c r="B16" s="11"/>
      <c r="C16" s="11"/>
      <c r="D16" s="11"/>
      <c r="E16" s="11"/>
      <c r="F16" s="11"/>
      <c r="G16" s="11"/>
      <c r="H16" s="11"/>
      <c r="I16" s="11"/>
      <c r="J16" s="11"/>
      <c r="K16" s="11"/>
      <c r="L16" s="11"/>
    </row>
    <row r="17" spans="1:12" ht="13.5" customHeight="1">
      <c r="A17" s="8" t="s">
        <v>803</v>
      </c>
      <c r="B17" s="11"/>
      <c r="C17" s="11"/>
      <c r="D17" s="11"/>
      <c r="E17" s="11"/>
      <c r="F17" s="11"/>
      <c r="G17" s="11"/>
      <c r="H17" s="11"/>
      <c r="I17" s="11"/>
      <c r="J17" s="11"/>
      <c r="K17" s="11"/>
      <c r="L17" s="11"/>
    </row>
    <row r="18" spans="1:12" ht="13.5" customHeight="1">
      <c r="A18" s="11" t="s">
        <v>1019</v>
      </c>
      <c r="B18" s="11"/>
      <c r="C18" s="11"/>
      <c r="D18" s="11"/>
      <c r="E18" s="11"/>
      <c r="F18" s="11"/>
      <c r="G18" s="11"/>
      <c r="H18" s="11"/>
      <c r="I18" s="11"/>
      <c r="J18" s="11"/>
      <c r="K18" s="11"/>
      <c r="L18" s="11"/>
    </row>
    <row r="19" spans="1:12" ht="13.5" customHeight="1">
      <c r="A19" s="11" t="s">
        <v>1020</v>
      </c>
      <c r="B19" s="203"/>
      <c r="C19" s="203"/>
      <c r="D19" s="203"/>
      <c r="E19" s="203"/>
      <c r="F19" s="203"/>
      <c r="G19" s="203"/>
      <c r="H19" s="203"/>
      <c r="I19" s="203"/>
      <c r="J19" s="203"/>
      <c r="K19" s="203"/>
      <c r="L19" s="203"/>
    </row>
    <row r="20" spans="1:14" ht="13.5" customHeight="1">
      <c r="A20" s="18"/>
      <c r="B20" s="14"/>
      <c r="C20" s="14"/>
      <c r="D20" s="14"/>
      <c r="E20" s="14"/>
      <c r="F20" s="14"/>
      <c r="G20" s="14"/>
      <c r="H20" s="14"/>
      <c r="I20" s="14"/>
      <c r="J20" s="14"/>
      <c r="K20" s="14"/>
      <c r="L20" s="14"/>
      <c r="N20" s="15"/>
    </row>
    <row r="21" spans="1:12" s="3" customFormat="1" ht="18" customHeight="1">
      <c r="A21" s="95" t="s">
        <v>984</v>
      </c>
      <c r="B21" s="8"/>
      <c r="C21" s="8"/>
      <c r="D21" s="8"/>
      <c r="E21" s="8"/>
      <c r="F21" s="8"/>
      <c r="G21" s="8"/>
      <c r="H21" s="8"/>
      <c r="I21" s="8"/>
      <c r="J21" s="8"/>
      <c r="K21" s="8"/>
      <c r="L21" s="2"/>
    </row>
    <row r="22" spans="1:13" s="3" customFormat="1" ht="13.5" customHeight="1" thickBot="1">
      <c r="A22" s="8"/>
      <c r="B22" s="8"/>
      <c r="C22" s="8"/>
      <c r="D22" s="8"/>
      <c r="E22" s="8"/>
      <c r="F22" s="8"/>
      <c r="G22" s="8"/>
      <c r="H22" s="8"/>
      <c r="I22" s="8"/>
      <c r="J22" s="8"/>
      <c r="L22" s="2"/>
      <c r="M22" s="17" t="s">
        <v>728</v>
      </c>
    </row>
    <row r="23" spans="1:14" s="3" customFormat="1" ht="19.5" customHeight="1">
      <c r="A23" s="1372" t="s">
        <v>627</v>
      </c>
      <c r="B23" s="1348" t="s">
        <v>802</v>
      </c>
      <c r="C23" s="1351" t="s">
        <v>576</v>
      </c>
      <c r="D23" s="1352"/>
      <c r="E23" s="1353" t="s">
        <v>729</v>
      </c>
      <c r="F23" s="1354"/>
      <c r="G23" s="1354"/>
      <c r="H23" s="1354"/>
      <c r="I23" s="1354"/>
      <c r="J23" s="1354"/>
      <c r="K23" s="1354"/>
      <c r="L23" s="1355"/>
      <c r="M23" s="1351" t="s">
        <v>797</v>
      </c>
      <c r="N23" s="1352"/>
    </row>
    <row r="24" spans="1:14" s="3" customFormat="1" ht="19.5" customHeight="1">
      <c r="A24" s="1373"/>
      <c r="B24" s="1349"/>
      <c r="C24" s="1359" t="s">
        <v>730</v>
      </c>
      <c r="D24" s="1361" t="s">
        <v>731</v>
      </c>
      <c r="E24" s="1356" t="s">
        <v>730</v>
      </c>
      <c r="F24" s="1357"/>
      <c r="G24" s="1357"/>
      <c r="H24" s="1357"/>
      <c r="I24" s="1357"/>
      <c r="J24" s="1358" t="s">
        <v>731</v>
      </c>
      <c r="K24" s="1358"/>
      <c r="L24" s="1358"/>
      <c r="M24" s="1359" t="s">
        <v>730</v>
      </c>
      <c r="N24" s="1361" t="s">
        <v>731</v>
      </c>
    </row>
    <row r="25" spans="1:14" s="3" customFormat="1" ht="39.75" customHeight="1">
      <c r="A25" s="1373"/>
      <c r="B25" s="1350"/>
      <c r="C25" s="1360"/>
      <c r="D25" s="1362"/>
      <c r="E25" s="229" t="s">
        <v>732</v>
      </c>
      <c r="F25" s="255" t="s">
        <v>572</v>
      </c>
      <c r="G25" s="256" t="s">
        <v>1017</v>
      </c>
      <c r="H25" s="255" t="s">
        <v>735</v>
      </c>
      <c r="I25" s="227" t="s">
        <v>667</v>
      </c>
      <c r="J25" s="227" t="s">
        <v>734</v>
      </c>
      <c r="K25" s="227" t="s">
        <v>630</v>
      </c>
      <c r="L25" s="261" t="s">
        <v>667</v>
      </c>
      <c r="M25" s="1360"/>
      <c r="N25" s="1362"/>
    </row>
    <row r="26" spans="1:14" s="4" customFormat="1" ht="13.5" customHeight="1" thickBot="1">
      <c r="A26" s="1374"/>
      <c r="B26" s="259" t="s">
        <v>708</v>
      </c>
      <c r="C26" s="250" t="s">
        <v>709</v>
      </c>
      <c r="D26" s="249" t="s">
        <v>710</v>
      </c>
      <c r="E26" s="228" t="s">
        <v>711</v>
      </c>
      <c r="F26" s="120" t="s">
        <v>712</v>
      </c>
      <c r="G26" s="260" t="s">
        <v>713</v>
      </c>
      <c r="H26" s="260" t="s">
        <v>714</v>
      </c>
      <c r="I26" s="120" t="s">
        <v>715</v>
      </c>
      <c r="J26" s="120" t="s">
        <v>716</v>
      </c>
      <c r="K26" s="120" t="s">
        <v>717</v>
      </c>
      <c r="L26" s="121" t="s">
        <v>761</v>
      </c>
      <c r="M26" s="250" t="s">
        <v>798</v>
      </c>
      <c r="N26" s="249" t="s">
        <v>799</v>
      </c>
    </row>
    <row r="27" spans="1:14" s="3" customFormat="1" ht="13.5" customHeight="1">
      <c r="A27" s="247">
        <v>1</v>
      </c>
      <c r="B27" s="242"/>
      <c r="C27" s="135"/>
      <c r="D27" s="136"/>
      <c r="E27" s="137"/>
      <c r="F27" s="138"/>
      <c r="G27" s="139"/>
      <c r="H27" s="139"/>
      <c r="I27" s="138">
        <f>+E27+F27+G27+H27</f>
        <v>0</v>
      </c>
      <c r="J27" s="138"/>
      <c r="K27" s="138"/>
      <c r="L27" s="140">
        <f>J27+K27</f>
        <v>0</v>
      </c>
      <c r="M27" s="135">
        <f>I27-C27</f>
        <v>0</v>
      </c>
      <c r="N27" s="136">
        <f>L27-D27</f>
        <v>0</v>
      </c>
    </row>
    <row r="28" spans="1:14" s="3" customFormat="1" ht="13.5" customHeight="1">
      <c r="A28" s="246">
        <f>A27+1</f>
        <v>2</v>
      </c>
      <c r="B28" s="243"/>
      <c r="C28" s="141"/>
      <c r="D28" s="142"/>
      <c r="E28" s="143"/>
      <c r="F28" s="144"/>
      <c r="G28" s="145"/>
      <c r="H28" s="145"/>
      <c r="I28" s="144">
        <f>+E28+F28+G28+H28</f>
        <v>0</v>
      </c>
      <c r="J28" s="144"/>
      <c r="K28" s="144"/>
      <c r="L28" s="140">
        <f>J28+K28</f>
        <v>0</v>
      </c>
      <c r="M28" s="135">
        <f>I28-C28</f>
        <v>0</v>
      </c>
      <c r="N28" s="136">
        <f>L28-D28</f>
        <v>0</v>
      </c>
    </row>
    <row r="29" spans="1:14" s="3" customFormat="1" ht="13.5" customHeight="1">
      <c r="A29" s="246">
        <f>A28+1</f>
        <v>3</v>
      </c>
      <c r="B29" s="243"/>
      <c r="C29" s="141"/>
      <c r="D29" s="142"/>
      <c r="E29" s="143"/>
      <c r="F29" s="144"/>
      <c r="G29" s="145"/>
      <c r="H29" s="145"/>
      <c r="I29" s="144">
        <f>+E29+F29+G29+H29</f>
        <v>0</v>
      </c>
      <c r="J29" s="144"/>
      <c r="K29" s="144"/>
      <c r="L29" s="140">
        <f>J29+K29</f>
        <v>0</v>
      </c>
      <c r="M29" s="135">
        <f>I29-C29</f>
        <v>0</v>
      </c>
      <c r="N29" s="136">
        <f>L29-D29</f>
        <v>0</v>
      </c>
    </row>
    <row r="30" spans="1:14" s="3" customFormat="1" ht="13.5" customHeight="1">
      <c r="A30" s="246">
        <f>A29+1</f>
        <v>4</v>
      </c>
      <c r="B30" s="243"/>
      <c r="C30" s="141"/>
      <c r="D30" s="142"/>
      <c r="E30" s="143"/>
      <c r="F30" s="144"/>
      <c r="G30" s="145"/>
      <c r="H30" s="145"/>
      <c r="I30" s="144">
        <f>+E30+F30+G30+H30</f>
        <v>0</v>
      </c>
      <c r="J30" s="144"/>
      <c r="K30" s="144"/>
      <c r="L30" s="140">
        <f>J30+K30</f>
        <v>0</v>
      </c>
      <c r="M30" s="135">
        <f>I30-C30</f>
        <v>0</v>
      </c>
      <c r="N30" s="136">
        <f>L30-D30</f>
        <v>0</v>
      </c>
    </row>
    <row r="31" spans="1:14" s="3" customFormat="1" ht="13.5" customHeight="1" thickBot="1">
      <c r="A31" s="258">
        <f>A30+1</f>
        <v>5</v>
      </c>
      <c r="B31" s="244"/>
      <c r="C31" s="146"/>
      <c r="D31" s="147"/>
      <c r="E31" s="148"/>
      <c r="F31" s="149"/>
      <c r="G31" s="150"/>
      <c r="H31" s="150"/>
      <c r="I31" s="149">
        <f>+E31+F31+G31+H31</f>
        <v>0</v>
      </c>
      <c r="J31" s="149"/>
      <c r="K31" s="149"/>
      <c r="L31" s="140">
        <f>J31+K31</f>
        <v>0</v>
      </c>
      <c r="M31" s="135">
        <f>I31-C31</f>
        <v>0</v>
      </c>
      <c r="N31" s="136">
        <f>L31-D31</f>
        <v>0</v>
      </c>
    </row>
    <row r="32" spans="1:14" s="3" customFormat="1" ht="12.75" customHeight="1" thickBot="1">
      <c r="A32" s="248">
        <f>A31+1</f>
        <v>6</v>
      </c>
      <c r="B32" s="245" t="s">
        <v>653</v>
      </c>
      <c r="C32" s="151">
        <f>SUM(C27:C31)</f>
        <v>0</v>
      </c>
      <c r="D32" s="152">
        <f>SUM(D27:D31)</f>
        <v>0</v>
      </c>
      <c r="E32" s="153">
        <f aca="true" t="shared" si="1" ref="E32:L32">SUM(E27:E31)</f>
        <v>0</v>
      </c>
      <c r="F32" s="154">
        <f t="shared" si="1"/>
        <v>0</v>
      </c>
      <c r="G32" s="154">
        <f t="shared" si="1"/>
        <v>0</v>
      </c>
      <c r="H32" s="154">
        <f t="shared" si="1"/>
        <v>0</v>
      </c>
      <c r="I32" s="154">
        <f t="shared" si="1"/>
        <v>0</v>
      </c>
      <c r="J32" s="154">
        <f t="shared" si="1"/>
        <v>0</v>
      </c>
      <c r="K32" s="154">
        <f t="shared" si="1"/>
        <v>0</v>
      </c>
      <c r="L32" s="154">
        <f t="shared" si="1"/>
        <v>0</v>
      </c>
      <c r="M32" s="151">
        <f>SUM(M27:M31)</f>
        <v>0</v>
      </c>
      <c r="N32" s="155">
        <f>SUM(N27:N31)</f>
        <v>0</v>
      </c>
    </row>
    <row r="33" spans="1:12" s="3" customFormat="1" ht="12.75">
      <c r="A33" s="8"/>
      <c r="B33" s="8"/>
      <c r="C33" s="8"/>
      <c r="D33" s="8"/>
      <c r="E33" s="8"/>
      <c r="F33" s="8"/>
      <c r="G33" s="8"/>
      <c r="H33" s="8"/>
      <c r="I33" s="8"/>
      <c r="J33" s="8"/>
      <c r="K33" s="8"/>
      <c r="L33" s="2"/>
    </row>
    <row r="34" spans="1:12" s="3" customFormat="1" ht="12.75">
      <c r="A34" s="8" t="s">
        <v>789</v>
      </c>
      <c r="B34" s="8"/>
      <c r="C34" s="8"/>
      <c r="D34" s="8"/>
      <c r="E34" s="8"/>
      <c r="F34" s="8"/>
      <c r="G34" s="8"/>
      <c r="H34" s="8"/>
      <c r="I34" s="8"/>
      <c r="J34" s="8"/>
      <c r="K34" s="8"/>
      <c r="L34" s="2"/>
    </row>
    <row r="35" spans="1:12" s="3" customFormat="1" ht="12.75">
      <c r="A35" s="8" t="s">
        <v>803</v>
      </c>
      <c r="B35" s="8"/>
      <c r="C35" s="8"/>
      <c r="D35" s="8"/>
      <c r="E35" s="8"/>
      <c r="F35" s="8"/>
      <c r="G35" s="8"/>
      <c r="H35" s="8"/>
      <c r="I35" s="8"/>
      <c r="J35" s="8"/>
      <c r="K35" s="8"/>
      <c r="L35" s="2"/>
    </row>
    <row r="36" spans="1:12" s="3" customFormat="1" ht="12.75">
      <c r="A36" s="11" t="s">
        <v>1019</v>
      </c>
      <c r="B36" s="8"/>
      <c r="C36" s="8"/>
      <c r="D36" s="8"/>
      <c r="E36" s="8"/>
      <c r="F36" s="8"/>
      <c r="G36" s="8"/>
      <c r="H36" s="8"/>
      <c r="I36" s="8"/>
      <c r="J36" s="8"/>
      <c r="K36" s="8"/>
      <c r="L36" s="2"/>
    </row>
    <row r="37" spans="1:12" s="3" customFormat="1" ht="12.75">
      <c r="A37" s="11" t="s">
        <v>1018</v>
      </c>
      <c r="B37" s="8"/>
      <c r="C37" s="8"/>
      <c r="D37" s="8"/>
      <c r="E37" s="8"/>
      <c r="F37" s="8"/>
      <c r="G37" s="8"/>
      <c r="H37" s="8"/>
      <c r="I37" s="8"/>
      <c r="J37" s="8"/>
      <c r="K37" s="8"/>
      <c r="L37" s="2"/>
    </row>
    <row r="38" spans="1:12" s="3" customFormat="1" ht="12.75">
      <c r="A38" s="8"/>
      <c r="B38" s="8"/>
      <c r="C38" s="8"/>
      <c r="D38" s="8"/>
      <c r="E38" s="8"/>
      <c r="F38" s="8"/>
      <c r="G38" s="8"/>
      <c r="H38" s="8"/>
      <c r="I38" s="8"/>
      <c r="J38" s="8"/>
      <c r="K38" s="8"/>
      <c r="L38" s="2"/>
    </row>
    <row r="39" spans="1:14" s="3" customFormat="1" ht="12.75">
      <c r="A39" s="44" t="s">
        <v>839</v>
      </c>
      <c r="B39" s="9"/>
      <c r="C39" s="9"/>
      <c r="D39" s="9"/>
      <c r="E39" s="9"/>
      <c r="F39" s="9"/>
      <c r="G39" s="9"/>
      <c r="H39" s="9"/>
      <c r="I39" s="9"/>
      <c r="J39" s="9"/>
      <c r="K39" s="9"/>
      <c r="L39" s="5"/>
      <c r="N39" s="6"/>
    </row>
    <row r="40" spans="1:14" s="3" customFormat="1" ht="27" customHeight="1">
      <c r="A40" s="1347" t="s">
        <v>897</v>
      </c>
      <c r="B40" s="1347"/>
      <c r="C40" s="1347"/>
      <c r="D40" s="1347"/>
      <c r="E40" s="1347"/>
      <c r="F40" s="1347"/>
      <c r="G40" s="1347"/>
      <c r="H40" s="1347"/>
      <c r="I40" s="1347"/>
      <c r="J40" s="1347"/>
      <c r="K40" s="1347"/>
      <c r="L40" s="1347"/>
      <c r="M40" s="1347"/>
      <c r="N40" s="6"/>
    </row>
    <row r="41" spans="1:14" s="3" customFormat="1" ht="27.75" customHeight="1">
      <c r="A41" s="1347" t="s">
        <v>898</v>
      </c>
      <c r="B41" s="1347"/>
      <c r="C41" s="1347"/>
      <c r="D41" s="1347"/>
      <c r="E41" s="1347"/>
      <c r="F41" s="1347"/>
      <c r="G41" s="1347"/>
      <c r="H41" s="1347"/>
      <c r="I41" s="1347"/>
      <c r="J41" s="1347"/>
      <c r="K41" s="1347"/>
      <c r="L41" s="1347"/>
      <c r="M41" s="1347"/>
      <c r="N41" s="6"/>
    </row>
  </sheetData>
  <sheetProtection insertRows="0" deleteRows="0"/>
  <mergeCells count="24">
    <mergeCell ref="C24:C25"/>
    <mergeCell ref="A5:A8"/>
    <mergeCell ref="A23:A26"/>
    <mergeCell ref="J6:L6"/>
    <mergeCell ref="C6:C7"/>
    <mergeCell ref="C5:D5"/>
    <mergeCell ref="D24:D25"/>
    <mergeCell ref="D6:D7"/>
    <mergeCell ref="N6:N7"/>
    <mergeCell ref="B5:B7"/>
    <mergeCell ref="E5:L5"/>
    <mergeCell ref="E6:I6"/>
    <mergeCell ref="M5:N5"/>
    <mergeCell ref="M6:M7"/>
    <mergeCell ref="A41:M41"/>
    <mergeCell ref="B23:B25"/>
    <mergeCell ref="C23:D23"/>
    <mergeCell ref="E23:L23"/>
    <mergeCell ref="M23:N23"/>
    <mergeCell ref="E24:I24"/>
    <mergeCell ref="J24:L24"/>
    <mergeCell ref="A40:M40"/>
    <mergeCell ref="M24:M25"/>
    <mergeCell ref="N24:N25"/>
  </mergeCells>
  <printOptions horizontalCentered="1"/>
  <pageMargins left="0.1968503937007874" right="0.1968503937007874" top="0.34" bottom="0.22" header="0.22" footer="0.17"/>
  <pageSetup cellComments="asDisplayed" fitToHeight="1" fitToWidth="1" horizontalDpi="300" verticalDpi="300" orientation="landscape" paperSize="9" scale="87" r:id="rId1"/>
  <ignoredErrors>
    <ignoredError sqref="I9:I13 L9:N13"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K19" sqref="K19"/>
    </sheetView>
  </sheetViews>
  <sheetFormatPr defaultColWidth="9.140625" defaultRowHeight="15"/>
  <cols>
    <col min="1" max="1" width="3.57421875" style="10" customWidth="1"/>
    <col min="2" max="2" width="6.28125" style="10" customWidth="1"/>
    <col min="3" max="3" width="10.57421875" style="58" customWidth="1"/>
    <col min="4" max="5" width="12.28125" style="58" customWidth="1"/>
    <col min="6" max="6" width="6.140625" style="58" customWidth="1"/>
    <col min="7" max="7" width="8.421875" style="58" customWidth="1"/>
    <col min="8" max="11" width="12.28125" style="58" customWidth="1"/>
    <col min="12" max="16384" width="9.140625" style="10" customWidth="1"/>
  </cols>
  <sheetData>
    <row r="1" spans="1:13" ht="15.75">
      <c r="A1" s="7" t="s">
        <v>985</v>
      </c>
      <c r="B1" s="8"/>
      <c r="C1" s="57"/>
      <c r="D1" s="57"/>
      <c r="E1" s="57"/>
      <c r="F1" s="57"/>
      <c r="G1" s="57"/>
      <c r="H1" s="57"/>
      <c r="I1" s="57"/>
      <c r="J1" s="57"/>
      <c r="K1" s="57"/>
      <c r="L1" s="8"/>
      <c r="M1" s="8"/>
    </row>
    <row r="2" spans="1:13" ht="13.5" thickBot="1">
      <c r="A2" s="8"/>
      <c r="B2" s="8"/>
      <c r="C2" s="57"/>
      <c r="D2" s="57"/>
      <c r="E2" s="57"/>
      <c r="F2" s="57"/>
      <c r="G2" s="57"/>
      <c r="H2" s="57"/>
      <c r="I2" s="57"/>
      <c r="J2" s="57"/>
      <c r="K2" s="57"/>
      <c r="L2" s="100" t="s">
        <v>648</v>
      </c>
      <c r="M2" s="8"/>
    </row>
    <row r="3" spans="1:13" ht="15" customHeight="1">
      <c r="A3" s="1380" t="s">
        <v>627</v>
      </c>
      <c r="B3" s="1377" t="s">
        <v>632</v>
      </c>
      <c r="C3" s="1377"/>
      <c r="D3" s="1377"/>
      <c r="E3" s="1377"/>
      <c r="F3" s="1377"/>
      <c r="G3" s="1377"/>
      <c r="H3" s="230" t="s">
        <v>817</v>
      </c>
      <c r="I3" s="1382" t="s">
        <v>634</v>
      </c>
      <c r="J3" s="1382"/>
      <c r="K3" s="220" t="s">
        <v>635</v>
      </c>
      <c r="L3" s="222" t="s">
        <v>633</v>
      </c>
      <c r="M3" s="8"/>
    </row>
    <row r="4" spans="1:13" ht="26.25" customHeight="1">
      <c r="A4" s="1381"/>
      <c r="B4" s="1378"/>
      <c r="C4" s="1378"/>
      <c r="D4" s="1378"/>
      <c r="E4" s="1378"/>
      <c r="F4" s="1378"/>
      <c r="G4" s="1378"/>
      <c r="H4" s="231" t="s">
        <v>636</v>
      </c>
      <c r="I4" s="123" t="s">
        <v>818</v>
      </c>
      <c r="J4" s="124" t="s">
        <v>91</v>
      </c>
      <c r="K4" s="221" t="s">
        <v>637</v>
      </c>
      <c r="L4" s="223" t="s">
        <v>819</v>
      </c>
      <c r="M4" s="8"/>
    </row>
    <row r="5" spans="1:13" ht="15.75" customHeight="1">
      <c r="A5" s="340"/>
      <c r="B5" s="1379"/>
      <c r="C5" s="1379"/>
      <c r="D5" s="1379"/>
      <c r="E5" s="1379"/>
      <c r="F5" s="1379"/>
      <c r="G5" s="1379"/>
      <c r="H5" s="232" t="s">
        <v>708</v>
      </c>
      <c r="I5" s="125" t="s">
        <v>709</v>
      </c>
      <c r="J5" s="125" t="s">
        <v>710</v>
      </c>
      <c r="K5" s="125" t="s">
        <v>711</v>
      </c>
      <c r="L5" s="126" t="s">
        <v>820</v>
      </c>
      <c r="M5" s="8"/>
    </row>
    <row r="6" spans="1:13" ht="12.75">
      <c r="A6" s="341">
        <v>1</v>
      </c>
      <c r="B6" s="233" t="s">
        <v>821</v>
      </c>
      <c r="C6" s="127"/>
      <c r="D6" s="127"/>
      <c r="E6" s="127"/>
      <c r="F6" s="127"/>
      <c r="G6" s="236"/>
      <c r="H6" s="156">
        <f>SUM(H7:H11)+H14+H15</f>
        <v>38756</v>
      </c>
      <c r="I6" s="157">
        <f>SUM(I7:I11)+I14+I15</f>
        <v>24484</v>
      </c>
      <c r="J6" s="157">
        <f>SUM(J7:J11)+J14+J15</f>
        <v>1262</v>
      </c>
      <c r="K6" s="157">
        <f>SUM(K7:K11)+K14+K15</f>
        <v>16567</v>
      </c>
      <c r="L6" s="158">
        <f>SUM(L7:L11)+L14+L15</f>
        <v>46673</v>
      </c>
      <c r="M6" s="8"/>
    </row>
    <row r="7" spans="1:13" ht="12.75">
      <c r="A7" s="342">
        <f aca="true" t="shared" si="0" ref="A7:A15">A6+1</f>
        <v>2</v>
      </c>
      <c r="B7" s="240" t="s">
        <v>629</v>
      </c>
      <c r="C7" s="128" t="s">
        <v>638</v>
      </c>
      <c r="D7" s="129"/>
      <c r="E7" s="129"/>
      <c r="F7" s="129"/>
      <c r="G7" s="237"/>
      <c r="H7" s="206">
        <f>'11.a'!C3</f>
        <v>2774</v>
      </c>
      <c r="I7" s="207">
        <f>'11.a'!C8</f>
        <v>662</v>
      </c>
      <c r="J7" s="207">
        <f>'11.a'!C4</f>
        <v>662</v>
      </c>
      <c r="K7" s="207">
        <f>'11.a'!C14</f>
        <v>0</v>
      </c>
      <c r="L7" s="159">
        <f>H7+I7-K7</f>
        <v>3436</v>
      </c>
      <c r="M7" s="8"/>
    </row>
    <row r="8" spans="1:13" ht="12.75">
      <c r="A8" s="343">
        <f t="shared" si="0"/>
        <v>3</v>
      </c>
      <c r="B8" s="234"/>
      <c r="C8" s="130" t="s">
        <v>639</v>
      </c>
      <c r="D8" s="131"/>
      <c r="E8" s="131"/>
      <c r="F8" s="131"/>
      <c r="G8" s="238"/>
      <c r="H8" s="208">
        <f>'11.b'!C3</f>
        <v>11403</v>
      </c>
      <c r="I8" s="209">
        <f>'11.b'!C14</f>
        <v>3563</v>
      </c>
      <c r="J8" s="215">
        <f>'11.b'!C5</f>
        <v>0</v>
      </c>
      <c r="K8" s="209">
        <f>'11.b'!C25</f>
        <v>3098</v>
      </c>
      <c r="L8" s="160">
        <f aca="true" t="shared" si="1" ref="L8:L15">H8+I8-K8</f>
        <v>11868</v>
      </c>
      <c r="M8" s="8"/>
    </row>
    <row r="9" spans="1:13" ht="12.75">
      <c r="A9" s="343">
        <f t="shared" si="0"/>
        <v>4</v>
      </c>
      <c r="B9" s="234"/>
      <c r="C9" s="130" t="s">
        <v>640</v>
      </c>
      <c r="D9" s="131"/>
      <c r="E9" s="131"/>
      <c r="F9" s="131"/>
      <c r="G9" s="238"/>
      <c r="H9" s="208">
        <f>'11.c'!C3</f>
        <v>4666</v>
      </c>
      <c r="I9" s="209">
        <f>'11.c'!C7</f>
        <v>6942</v>
      </c>
      <c r="J9" s="216">
        <v>0</v>
      </c>
      <c r="K9" s="209">
        <f>'11.c'!C8</f>
        <v>5323</v>
      </c>
      <c r="L9" s="160">
        <f>H9+I9-K9</f>
        <v>6285</v>
      </c>
      <c r="M9" s="8"/>
    </row>
    <row r="10" spans="1:12" ht="12.75">
      <c r="A10" s="343">
        <f t="shared" si="0"/>
        <v>5</v>
      </c>
      <c r="B10" s="234"/>
      <c r="C10" s="130" t="s">
        <v>641</v>
      </c>
      <c r="D10" s="131"/>
      <c r="E10" s="131"/>
      <c r="F10" s="131"/>
      <c r="G10" s="238"/>
      <c r="H10" s="208">
        <f>'11.d'!C3</f>
        <v>400</v>
      </c>
      <c r="I10" s="209">
        <f>'11.d'!C9</f>
        <v>600</v>
      </c>
      <c r="J10" s="207">
        <f>'11.d'!C4</f>
        <v>600</v>
      </c>
      <c r="K10" s="209">
        <f>'11.d'!C15</f>
        <v>0</v>
      </c>
      <c r="L10" s="160">
        <f t="shared" si="1"/>
        <v>1000</v>
      </c>
    </row>
    <row r="11" spans="1:12" ht="12.75">
      <c r="A11" s="343">
        <f t="shared" si="0"/>
        <v>6</v>
      </c>
      <c r="B11" s="234"/>
      <c r="C11" s="130" t="s">
        <v>642</v>
      </c>
      <c r="D11" s="131"/>
      <c r="E11" s="131"/>
      <c r="F11" s="131"/>
      <c r="G11" s="238"/>
      <c r="H11" s="208">
        <f>'11.e'!F8</f>
        <v>7818</v>
      </c>
      <c r="I11" s="209">
        <f>'11.e'!F13</f>
        <v>5481</v>
      </c>
      <c r="J11" s="216">
        <v>0</v>
      </c>
      <c r="K11" s="209">
        <f>'11.e'!F18</f>
        <v>6929</v>
      </c>
      <c r="L11" s="160">
        <f t="shared" si="1"/>
        <v>6370</v>
      </c>
    </row>
    <row r="12" spans="1:12" ht="12.75">
      <c r="A12" s="343" t="s">
        <v>822</v>
      </c>
      <c r="B12" s="234"/>
      <c r="C12" s="130" t="s">
        <v>645</v>
      </c>
      <c r="D12" s="131" t="s">
        <v>646</v>
      </c>
      <c r="E12" s="131"/>
      <c r="F12" s="131"/>
      <c r="G12" s="238"/>
      <c r="H12" s="208">
        <f>'11.e'!F6</f>
        <v>2020</v>
      </c>
      <c r="I12" s="209">
        <f>'11.e'!F11</f>
        <v>213</v>
      </c>
      <c r="J12" s="216">
        <v>0</v>
      </c>
      <c r="K12" s="209">
        <f>'11.e'!F16</f>
        <v>2020</v>
      </c>
      <c r="L12" s="160">
        <f t="shared" si="1"/>
        <v>213</v>
      </c>
    </row>
    <row r="13" spans="1:12" ht="12.75">
      <c r="A13" s="343" t="s">
        <v>823</v>
      </c>
      <c r="B13" s="234"/>
      <c r="C13" s="130"/>
      <c r="D13" s="131" t="s">
        <v>647</v>
      </c>
      <c r="E13" s="131"/>
      <c r="F13" s="131"/>
      <c r="G13" s="238"/>
      <c r="H13" s="208">
        <f>'11.e'!F7</f>
        <v>192</v>
      </c>
      <c r="I13" s="209">
        <f>'11.e'!F12</f>
        <v>348</v>
      </c>
      <c r="J13" s="216">
        <v>0</v>
      </c>
      <c r="K13" s="209">
        <f>'11.e'!F17</f>
        <v>192</v>
      </c>
      <c r="L13" s="160">
        <f t="shared" si="1"/>
        <v>348</v>
      </c>
    </row>
    <row r="14" spans="1:12" ht="12.75">
      <c r="A14" s="343">
        <f>A11+1</f>
        <v>7</v>
      </c>
      <c r="B14" s="234"/>
      <c r="C14" s="130" t="s">
        <v>643</v>
      </c>
      <c r="D14" s="131"/>
      <c r="E14" s="131"/>
      <c r="F14" s="131"/>
      <c r="G14" s="238"/>
      <c r="H14" s="208">
        <f>'11.f'!C3</f>
        <v>3386</v>
      </c>
      <c r="I14" s="209">
        <f>'11.f'!C4</f>
        <v>1583</v>
      </c>
      <c r="J14" s="216">
        <v>0</v>
      </c>
      <c r="K14" s="209">
        <f>'11.f'!C13</f>
        <v>1082</v>
      </c>
      <c r="L14" s="160">
        <f t="shared" si="1"/>
        <v>3887</v>
      </c>
    </row>
    <row r="15" spans="1:12" ht="13.5" thickBot="1">
      <c r="A15" s="344">
        <f t="shared" si="0"/>
        <v>8</v>
      </c>
      <c r="B15" s="235"/>
      <c r="C15" s="132" t="s">
        <v>644</v>
      </c>
      <c r="D15" s="133"/>
      <c r="E15" s="133"/>
      <c r="F15" s="133"/>
      <c r="G15" s="239"/>
      <c r="H15" s="210">
        <f>'11.g'!C3</f>
        <v>8309</v>
      </c>
      <c r="I15" s="211">
        <f>'11.g'!C10</f>
        <v>5653</v>
      </c>
      <c r="J15" s="211">
        <f>'11.g'!C5</f>
        <v>0</v>
      </c>
      <c r="K15" s="211">
        <f>'11.g'!C16</f>
        <v>135</v>
      </c>
      <c r="L15" s="161">
        <f t="shared" si="1"/>
        <v>13827</v>
      </c>
    </row>
    <row r="17" ht="12.75">
      <c r="A17" s="10" t="s">
        <v>789</v>
      </c>
    </row>
    <row r="18" ht="12.75">
      <c r="A18" s="10" t="s">
        <v>90</v>
      </c>
    </row>
    <row r="19" spans="1:10" ht="12.75">
      <c r="A19" s="214" t="s">
        <v>1021</v>
      </c>
      <c r="B19" s="205"/>
      <c r="C19" s="212"/>
      <c r="D19" s="212"/>
      <c r="E19" s="212"/>
      <c r="F19" s="213"/>
      <c r="G19" s="212"/>
      <c r="H19" s="212"/>
      <c r="I19" s="134"/>
      <c r="J19" s="134"/>
    </row>
    <row r="20" spans="1:10" ht="12.75">
      <c r="A20" s="20"/>
      <c r="B20" s="134"/>
      <c r="C20" s="134"/>
      <c r="D20" s="134"/>
      <c r="E20" s="134"/>
      <c r="F20" s="134"/>
      <c r="G20" s="134"/>
      <c r="H20" s="134"/>
      <c r="I20" s="134"/>
      <c r="J20" s="134"/>
    </row>
    <row r="21" spans="1:10" ht="12.75">
      <c r="A21" s="10" t="s">
        <v>838</v>
      </c>
      <c r="B21" s="20"/>
      <c r="C21" s="20"/>
      <c r="D21" s="134"/>
      <c r="E21" s="134"/>
      <c r="F21" s="20"/>
      <c r="G21" s="134"/>
      <c r="H21" s="134"/>
      <c r="I21" s="134"/>
      <c r="J21" s="134"/>
    </row>
    <row r="22" spans="1:10" ht="12.75">
      <c r="A22" s="10" t="s">
        <v>995</v>
      </c>
      <c r="B22" s="20"/>
      <c r="C22" s="20"/>
      <c r="D22" s="134"/>
      <c r="E22" s="134"/>
      <c r="F22" s="20"/>
      <c r="G22" s="134"/>
      <c r="H22" s="134"/>
      <c r="I22" s="134"/>
      <c r="J22" s="134"/>
    </row>
    <row r="23" spans="1:10" ht="12.75">
      <c r="A23" s="10" t="s">
        <v>996</v>
      </c>
      <c r="B23" s="20"/>
      <c r="C23" s="134"/>
      <c r="D23" s="134"/>
      <c r="E23" s="134"/>
      <c r="F23" s="134"/>
      <c r="G23" s="134"/>
      <c r="H23" s="134"/>
      <c r="I23" s="134"/>
      <c r="J23" s="134"/>
    </row>
    <row r="26" spans="1:12" ht="12.75">
      <c r="A26" s="93"/>
      <c r="B26" s="93"/>
      <c r="C26" s="102"/>
      <c r="D26" s="102"/>
      <c r="E26" s="102"/>
      <c r="F26" s="102"/>
      <c r="G26" s="102"/>
      <c r="H26" s="102"/>
      <c r="I26" s="102"/>
      <c r="J26" s="102"/>
      <c r="K26" s="102"/>
      <c r="L26" s="93"/>
    </row>
    <row r="27" spans="1:12" ht="12.75">
      <c r="A27" s="93"/>
      <c r="B27" s="93"/>
      <c r="C27" s="102"/>
      <c r="D27" s="102"/>
      <c r="E27" s="102"/>
      <c r="F27" s="102"/>
      <c r="G27" s="102"/>
      <c r="H27" s="102"/>
      <c r="I27" s="102"/>
      <c r="J27" s="102"/>
      <c r="K27" s="102"/>
      <c r="L27" s="93"/>
    </row>
    <row r="28" spans="1:12" ht="12.75">
      <c r="A28" s="93"/>
      <c r="B28" s="93"/>
      <c r="C28" s="102"/>
      <c r="D28" s="102"/>
      <c r="E28" s="102"/>
      <c r="F28" s="102"/>
      <c r="G28" s="102"/>
      <c r="H28" s="102"/>
      <c r="I28" s="102"/>
      <c r="J28" s="102"/>
      <c r="K28" s="102"/>
      <c r="L28" s="93"/>
    </row>
    <row r="29" spans="1:12" ht="12.75">
      <c r="A29" s="93"/>
      <c r="B29" s="93"/>
      <c r="C29" s="102"/>
      <c r="D29" s="102"/>
      <c r="E29" s="102"/>
      <c r="F29" s="102"/>
      <c r="G29" s="102"/>
      <c r="H29" s="102"/>
      <c r="I29" s="102"/>
      <c r="J29" s="102"/>
      <c r="K29" s="102"/>
      <c r="L29" s="93"/>
    </row>
    <row r="30" spans="1:12" ht="12.75">
      <c r="A30" s="93"/>
      <c r="B30" s="93"/>
      <c r="C30" s="102"/>
      <c r="D30" s="102"/>
      <c r="E30" s="102"/>
      <c r="F30" s="102"/>
      <c r="G30" s="102"/>
      <c r="H30" s="102"/>
      <c r="I30" s="102"/>
      <c r="J30" s="102"/>
      <c r="K30" s="102"/>
      <c r="L30" s="93"/>
    </row>
    <row r="31" spans="1:12" ht="12.75">
      <c r="A31" s="93"/>
      <c r="B31" s="93"/>
      <c r="C31" s="102"/>
      <c r="D31" s="102"/>
      <c r="E31" s="102"/>
      <c r="F31" s="102"/>
      <c r="G31" s="102"/>
      <c r="H31" s="102"/>
      <c r="I31" s="102"/>
      <c r="J31" s="102"/>
      <c r="K31" s="102"/>
      <c r="L31" s="93"/>
    </row>
    <row r="32" spans="1:12" ht="12.75">
      <c r="A32" s="93"/>
      <c r="B32" s="93"/>
      <c r="C32" s="102"/>
      <c r="D32" s="102"/>
      <c r="E32" s="102"/>
      <c r="F32" s="102"/>
      <c r="G32" s="102"/>
      <c r="H32" s="102"/>
      <c r="I32" s="102"/>
      <c r="J32" s="102"/>
      <c r="K32" s="102"/>
      <c r="L32" s="93"/>
    </row>
    <row r="33" spans="1:12" ht="12.75">
      <c r="A33" s="93"/>
      <c r="B33" s="93"/>
      <c r="C33" s="102"/>
      <c r="D33" s="102"/>
      <c r="E33" s="102"/>
      <c r="F33" s="102"/>
      <c r="G33" s="102"/>
      <c r="H33" s="102"/>
      <c r="I33" s="102"/>
      <c r="J33" s="102"/>
      <c r="K33" s="102"/>
      <c r="L33" s="93"/>
    </row>
    <row r="34" spans="1:12" ht="12.75">
      <c r="A34" s="93"/>
      <c r="B34" s="93"/>
      <c r="C34" s="102"/>
      <c r="D34" s="102"/>
      <c r="E34" s="102"/>
      <c r="F34" s="102"/>
      <c r="G34" s="102"/>
      <c r="H34" s="102"/>
      <c r="I34" s="102"/>
      <c r="J34" s="102"/>
      <c r="K34" s="102"/>
      <c r="L34" s="93"/>
    </row>
    <row r="35" spans="1:12" ht="12.75">
      <c r="A35" s="93"/>
      <c r="B35" s="93"/>
      <c r="C35" s="102"/>
      <c r="D35" s="102"/>
      <c r="E35" s="102"/>
      <c r="F35" s="102"/>
      <c r="G35" s="102"/>
      <c r="H35" s="102"/>
      <c r="I35" s="102"/>
      <c r="J35" s="102"/>
      <c r="K35" s="102"/>
      <c r="L35" s="93"/>
    </row>
    <row r="36" spans="1:12" ht="12.75">
      <c r="A36" s="93"/>
      <c r="B36" s="93"/>
      <c r="C36" s="102"/>
      <c r="D36" s="102"/>
      <c r="E36" s="102"/>
      <c r="F36" s="102"/>
      <c r="G36" s="102"/>
      <c r="H36" s="102"/>
      <c r="I36" s="102"/>
      <c r="J36" s="102"/>
      <c r="K36" s="102"/>
      <c r="L36" s="93"/>
    </row>
    <row r="37" spans="1:12" ht="12.75">
      <c r="A37" s="93"/>
      <c r="B37" s="93"/>
      <c r="C37" s="102"/>
      <c r="D37" s="102"/>
      <c r="E37" s="102"/>
      <c r="F37" s="102"/>
      <c r="G37" s="102"/>
      <c r="H37" s="102"/>
      <c r="I37" s="102"/>
      <c r="J37" s="102"/>
      <c r="K37" s="102"/>
      <c r="L37" s="93"/>
    </row>
  </sheetData>
  <sheetProtection/>
  <mergeCells count="3">
    <mergeCell ref="B3:G5"/>
    <mergeCell ref="A3:A4"/>
    <mergeCell ref="I3:J3"/>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E20"/>
  <sheetViews>
    <sheetView workbookViewId="0" topLeftCell="A1">
      <selection activeCell="C3" sqref="C3"/>
    </sheetView>
  </sheetViews>
  <sheetFormatPr defaultColWidth="9.140625" defaultRowHeight="15"/>
  <cols>
    <col min="1" max="1" width="14.421875" style="10" customWidth="1"/>
    <col min="2" max="2" width="30.140625" style="10" customWidth="1"/>
    <col min="3" max="3" width="16.140625" style="58" customWidth="1"/>
    <col min="4" max="16384" width="9.140625" style="10" customWidth="1"/>
  </cols>
  <sheetData>
    <row r="1" spans="1:4" ht="15.75">
      <c r="A1" s="45" t="s">
        <v>986</v>
      </c>
      <c r="B1" s="8"/>
      <c r="D1" s="8"/>
    </row>
    <row r="2" spans="1:4" ht="13.5" thickBot="1">
      <c r="A2" s="8"/>
      <c r="B2" s="8"/>
      <c r="C2" s="59" t="s">
        <v>648</v>
      </c>
      <c r="D2" s="8"/>
    </row>
    <row r="3" spans="1:3" ht="13.5" thickBot="1">
      <c r="A3" s="1386" t="s">
        <v>668</v>
      </c>
      <c r="B3" s="1387"/>
      <c r="C3" s="1059">
        <v>2774</v>
      </c>
    </row>
    <row r="4" spans="1:3" ht="12.75">
      <c r="A4" s="1383" t="s">
        <v>670</v>
      </c>
      <c r="B4" s="61" t="s">
        <v>671</v>
      </c>
      <c r="C4" s="162">
        <v>662</v>
      </c>
    </row>
    <row r="5" spans="1:3" ht="12.75">
      <c r="A5" s="1384"/>
      <c r="B5" s="24" t="s">
        <v>672</v>
      </c>
      <c r="C5" s="108"/>
    </row>
    <row r="6" spans="1:3" ht="12.75">
      <c r="A6" s="1384"/>
      <c r="B6" s="24" t="s">
        <v>673</v>
      </c>
      <c r="C6" s="108"/>
    </row>
    <row r="7" spans="1:3" ht="13.5" thickBot="1">
      <c r="A7" s="1384"/>
      <c r="B7" s="24" t="s">
        <v>674</v>
      </c>
      <c r="C7" s="108"/>
    </row>
    <row r="8" spans="1:3" ht="13.5" thickBot="1">
      <c r="A8" s="1385"/>
      <c r="B8" s="241" t="s">
        <v>652</v>
      </c>
      <c r="C8" s="163">
        <f>SUM(C4:C7)</f>
        <v>662</v>
      </c>
    </row>
    <row r="9" spans="1:3" ht="12.75">
      <c r="A9" s="1383" t="s">
        <v>675</v>
      </c>
      <c r="B9" s="61" t="s">
        <v>676</v>
      </c>
      <c r="C9" s="162"/>
    </row>
    <row r="10" spans="1:3" ht="12.75">
      <c r="A10" s="1384"/>
      <c r="B10" s="24" t="s">
        <v>677</v>
      </c>
      <c r="C10" s="108"/>
    </row>
    <row r="11" spans="1:3" ht="12.75">
      <c r="A11" s="1384"/>
      <c r="B11" s="24" t="s">
        <v>678</v>
      </c>
      <c r="C11" s="108"/>
    </row>
    <row r="12" spans="1:3" ht="12.75">
      <c r="A12" s="1384"/>
      <c r="B12" s="24" t="s">
        <v>679</v>
      </c>
      <c r="C12" s="108"/>
    </row>
    <row r="13" spans="1:3" ht="13.5" thickBot="1">
      <c r="A13" s="1384"/>
      <c r="B13" s="62" t="s">
        <v>878</v>
      </c>
      <c r="C13" s="111"/>
    </row>
    <row r="14" spans="1:3" ht="13.5" thickBot="1">
      <c r="A14" s="1385"/>
      <c r="B14" s="241" t="s">
        <v>652</v>
      </c>
      <c r="C14" s="163">
        <f>SUM(C9:C13)</f>
        <v>0</v>
      </c>
    </row>
    <row r="15" spans="1:3" ht="13.5" thickBot="1">
      <c r="A15" s="1386" t="s">
        <v>669</v>
      </c>
      <c r="B15" s="1387"/>
      <c r="C15" s="163">
        <f>C3+C8-C14</f>
        <v>3436</v>
      </c>
    </row>
    <row r="16" spans="1:5" ht="12.75">
      <c r="A16" s="8"/>
      <c r="B16" s="8"/>
      <c r="C16" s="57"/>
      <c r="D16" s="8"/>
      <c r="E16" s="8"/>
    </row>
    <row r="17" spans="1:5" ht="12.75">
      <c r="A17" s="8" t="s">
        <v>789</v>
      </c>
      <c r="B17" s="8"/>
      <c r="C17" s="57"/>
      <c r="D17" s="8"/>
      <c r="E17" s="8"/>
    </row>
    <row r="18" spans="1:5" ht="12.75">
      <c r="A18" s="8" t="s">
        <v>800</v>
      </c>
      <c r="B18" s="8"/>
      <c r="C18" s="57"/>
      <c r="D18" s="8"/>
      <c r="E18" s="8"/>
    </row>
    <row r="19" spans="1:5" ht="12.75">
      <c r="A19" s="8"/>
      <c r="B19" s="8"/>
      <c r="C19" s="57"/>
      <c r="D19" s="8"/>
      <c r="E19" s="8"/>
    </row>
    <row r="20" spans="1:5" ht="12.75">
      <c r="A20" s="8"/>
      <c r="B20" s="8"/>
      <c r="C20" s="57"/>
      <c r="D20" s="8"/>
      <c r="E20" s="8"/>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F22" sqref="F22"/>
    </sheetView>
  </sheetViews>
  <sheetFormatPr defaultColWidth="9.140625" defaultRowHeight="15"/>
  <cols>
    <col min="1" max="1" width="10.57421875" style="39" customWidth="1"/>
    <col min="2" max="2" width="43.57421875" style="39" customWidth="1"/>
    <col min="3" max="3" width="17.00390625" style="64" customWidth="1"/>
    <col min="4" max="16384" width="9.140625" style="39" customWidth="1"/>
  </cols>
  <sheetData>
    <row r="1" spans="1:9" ht="13.5" customHeight="1">
      <c r="A1" s="392" t="s">
        <v>987</v>
      </c>
      <c r="B1" s="68"/>
      <c r="C1" s="68"/>
      <c r="D1" s="68"/>
      <c r="E1" s="68"/>
      <c r="F1" s="68"/>
      <c r="G1" s="68"/>
      <c r="H1" s="68"/>
      <c r="I1" s="68"/>
    </row>
    <row r="2" spans="1:9" ht="13.5" customHeight="1" thickBot="1">
      <c r="A2" s="68"/>
      <c r="B2" s="68"/>
      <c r="C2" s="393" t="s">
        <v>648</v>
      </c>
      <c r="D2" s="68"/>
      <c r="E2" s="68"/>
      <c r="F2" s="68"/>
      <c r="G2" s="68"/>
      <c r="H2" s="68"/>
      <c r="I2" s="68"/>
    </row>
    <row r="3" spans="1:9" ht="16.5" customHeight="1" thickBot="1">
      <c r="A3" s="1393" t="s">
        <v>668</v>
      </c>
      <c r="B3" s="1394"/>
      <c r="C3" s="603">
        <v>11403</v>
      </c>
      <c r="D3" s="68"/>
      <c r="E3" s="68"/>
      <c r="F3" s="68"/>
      <c r="G3" s="68"/>
      <c r="H3" s="68"/>
      <c r="I3" s="68"/>
    </row>
    <row r="4" spans="1:9" ht="12.75" customHeight="1">
      <c r="A4" s="1388" t="s">
        <v>670</v>
      </c>
      <c r="B4" s="394" t="s">
        <v>680</v>
      </c>
      <c r="C4" s="164">
        <v>3563</v>
      </c>
      <c r="D4" s="68"/>
      <c r="E4" s="68"/>
      <c r="F4" s="68"/>
      <c r="G4" s="68"/>
      <c r="H4" s="68"/>
      <c r="I4" s="68"/>
    </row>
    <row r="5" spans="1:9" ht="12.75" customHeight="1">
      <c r="A5" s="1389"/>
      <c r="B5" s="395" t="s">
        <v>681</v>
      </c>
      <c r="C5" s="165"/>
      <c r="D5" s="68"/>
      <c r="E5" s="68"/>
      <c r="F5" s="68"/>
      <c r="G5" s="68"/>
      <c r="H5" s="68"/>
      <c r="I5" s="68"/>
    </row>
    <row r="6" spans="1:9" ht="12.75" customHeight="1">
      <c r="A6" s="1389"/>
      <c r="B6" s="396" t="s">
        <v>108</v>
      </c>
      <c r="C6" s="165"/>
      <c r="D6" s="68"/>
      <c r="E6" s="68"/>
      <c r="F6" s="68"/>
      <c r="G6" s="68"/>
      <c r="H6" s="68"/>
      <c r="I6" s="68"/>
    </row>
    <row r="7" spans="1:9" ht="12.75" customHeight="1">
      <c r="A7" s="1389"/>
      <c r="B7" s="395" t="s">
        <v>682</v>
      </c>
      <c r="C7" s="165"/>
      <c r="D7" s="68"/>
      <c r="E7" s="68"/>
      <c r="F7" s="68"/>
      <c r="G7" s="68"/>
      <c r="H7" s="68"/>
      <c r="I7" s="68"/>
    </row>
    <row r="8" spans="1:9" ht="12.75" customHeight="1">
      <c r="A8" s="1389"/>
      <c r="B8" s="395" t="s">
        <v>683</v>
      </c>
      <c r="C8" s="166"/>
      <c r="D8" s="68"/>
      <c r="E8" s="68"/>
      <c r="F8" s="68"/>
      <c r="G8" s="68"/>
      <c r="H8" s="68"/>
      <c r="I8" s="68"/>
    </row>
    <row r="9" spans="1:9" ht="12.75" customHeight="1">
      <c r="A9" s="1389"/>
      <c r="B9" s="395" t="s">
        <v>109</v>
      </c>
      <c r="C9" s="165"/>
      <c r="D9" s="68"/>
      <c r="E9" s="68"/>
      <c r="F9" s="68"/>
      <c r="G9" s="68"/>
      <c r="H9" s="68"/>
      <c r="I9" s="68"/>
    </row>
    <row r="10" spans="1:9" ht="12.75" customHeight="1">
      <c r="A10" s="1389"/>
      <c r="B10" s="397" t="s">
        <v>684</v>
      </c>
      <c r="C10" s="398">
        <f>SUM(C11:C13)</f>
        <v>0</v>
      </c>
      <c r="D10" s="68"/>
      <c r="E10" s="68"/>
      <c r="F10" s="68"/>
      <c r="G10" s="68"/>
      <c r="H10" s="68"/>
      <c r="I10" s="68"/>
    </row>
    <row r="11" spans="1:9" ht="12.75" customHeight="1">
      <c r="A11" s="1389"/>
      <c r="B11" s="395" t="s">
        <v>685</v>
      </c>
      <c r="C11" s="165"/>
      <c r="D11" s="68"/>
      <c r="E11" s="68"/>
      <c r="F11" s="68"/>
      <c r="G11" s="68"/>
      <c r="H11" s="68"/>
      <c r="I11" s="68"/>
    </row>
    <row r="12" spans="1:9" ht="12.75" customHeight="1">
      <c r="A12" s="1389"/>
      <c r="B12" s="399" t="s">
        <v>686</v>
      </c>
      <c r="C12" s="165"/>
      <c r="D12" s="68"/>
      <c r="E12" s="68"/>
      <c r="F12" s="68"/>
      <c r="G12" s="68"/>
      <c r="H12" s="68"/>
      <c r="I12" s="68"/>
    </row>
    <row r="13" spans="1:9" ht="12.75" customHeight="1" thickBot="1">
      <c r="A13" s="1389"/>
      <c r="B13" s="395" t="s">
        <v>687</v>
      </c>
      <c r="C13" s="167"/>
      <c r="D13" s="68"/>
      <c r="E13" s="68"/>
      <c r="F13" s="68"/>
      <c r="G13" s="68"/>
      <c r="H13" s="68"/>
      <c r="I13" s="68"/>
    </row>
    <row r="14" spans="1:9" s="40" customFormat="1" ht="15.75" customHeight="1" thickBot="1">
      <c r="A14" s="1390"/>
      <c r="B14" s="400" t="s">
        <v>653</v>
      </c>
      <c r="C14" s="168">
        <f>C4+C5+C6+C7+C8+C9+C10</f>
        <v>3563</v>
      </c>
      <c r="D14" s="401"/>
      <c r="E14" s="401"/>
      <c r="F14" s="401"/>
      <c r="G14" s="401"/>
      <c r="H14" s="401"/>
      <c r="I14" s="401"/>
    </row>
    <row r="15" spans="1:9" ht="12.75" customHeight="1">
      <c r="A15" s="1391" t="s">
        <v>675</v>
      </c>
      <c r="B15" s="402" t="s">
        <v>747</v>
      </c>
      <c r="C15" s="403">
        <f>SUM(C16:C19)</f>
        <v>3098</v>
      </c>
      <c r="D15" s="68"/>
      <c r="E15" s="68"/>
      <c r="F15" s="68"/>
      <c r="G15" s="68"/>
      <c r="H15" s="68"/>
      <c r="I15" s="68"/>
    </row>
    <row r="16" spans="1:9" ht="12.75" customHeight="1">
      <c r="A16" s="1391"/>
      <c r="B16" s="404" t="s">
        <v>849</v>
      </c>
      <c r="C16" s="169">
        <v>1757</v>
      </c>
      <c r="D16" s="68"/>
      <c r="E16" s="68"/>
      <c r="F16" s="68"/>
      <c r="G16" s="68"/>
      <c r="H16" s="68"/>
      <c r="I16" s="68"/>
    </row>
    <row r="17" spans="1:9" ht="12.75" customHeight="1">
      <c r="A17" s="1391"/>
      <c r="B17" s="405" t="s">
        <v>688</v>
      </c>
      <c r="C17" s="170">
        <v>1341</v>
      </c>
      <c r="D17" s="68"/>
      <c r="E17" s="68"/>
      <c r="F17" s="68"/>
      <c r="G17" s="68"/>
      <c r="H17" s="68"/>
      <c r="I17" s="68"/>
    </row>
    <row r="18" spans="1:9" ht="12.75" customHeight="1">
      <c r="A18" s="1391"/>
      <c r="B18" s="405" t="s">
        <v>689</v>
      </c>
      <c r="C18" s="170"/>
      <c r="D18" s="68"/>
      <c r="E18" s="68"/>
      <c r="F18" s="68"/>
      <c r="G18" s="68"/>
      <c r="H18" s="68"/>
      <c r="I18" s="68"/>
    </row>
    <row r="19" spans="1:9" ht="12.75" customHeight="1">
      <c r="A19" s="1391"/>
      <c r="B19" s="405" t="s">
        <v>110</v>
      </c>
      <c r="C19" s="170"/>
      <c r="D19" s="68"/>
      <c r="E19" s="68"/>
      <c r="F19" s="68"/>
      <c r="G19" s="68"/>
      <c r="H19" s="68"/>
      <c r="I19" s="68"/>
    </row>
    <row r="20" spans="1:9" ht="12.75" customHeight="1">
      <c r="A20" s="1391"/>
      <c r="B20" s="406" t="s">
        <v>111</v>
      </c>
      <c r="C20" s="171"/>
      <c r="D20" s="68"/>
      <c r="E20" s="68"/>
      <c r="F20" s="68"/>
      <c r="G20" s="68"/>
      <c r="H20" s="68"/>
      <c r="I20" s="68"/>
    </row>
    <row r="21" spans="1:9" ht="12.75" customHeight="1">
      <c r="A21" s="1391"/>
      <c r="B21" s="407" t="s">
        <v>690</v>
      </c>
      <c r="C21" s="408">
        <f>SUM(C22:C24)</f>
        <v>0</v>
      </c>
      <c r="D21" s="68"/>
      <c r="E21" s="68"/>
      <c r="F21" s="68"/>
      <c r="G21" s="68"/>
      <c r="H21" s="68"/>
      <c r="I21" s="68"/>
    </row>
    <row r="22" spans="1:9" ht="12.75" customHeight="1">
      <c r="A22" s="1391"/>
      <c r="B22" s="395" t="s">
        <v>691</v>
      </c>
      <c r="C22" s="165"/>
      <c r="D22" s="68"/>
      <c r="E22" s="68"/>
      <c r="F22" s="68"/>
      <c r="G22" s="68"/>
      <c r="H22" s="68"/>
      <c r="I22" s="68"/>
    </row>
    <row r="23" spans="1:9" ht="12.75" customHeight="1">
      <c r="A23" s="1391"/>
      <c r="B23" s="395" t="s">
        <v>692</v>
      </c>
      <c r="C23" s="165"/>
      <c r="D23" s="68"/>
      <c r="E23" s="68"/>
      <c r="F23" s="68"/>
      <c r="G23" s="68"/>
      <c r="H23" s="68"/>
      <c r="I23" s="68"/>
    </row>
    <row r="24" spans="1:9" ht="12.75" customHeight="1" thickBot="1">
      <c r="A24" s="1391"/>
      <c r="B24" s="395" t="s">
        <v>693</v>
      </c>
      <c r="C24" s="165"/>
      <c r="D24" s="68"/>
      <c r="E24" s="68"/>
      <c r="F24" s="68"/>
      <c r="G24" s="68"/>
      <c r="H24" s="68"/>
      <c r="I24" s="68"/>
    </row>
    <row r="25" spans="1:9" ht="13.5" thickBot="1">
      <c r="A25" s="1392"/>
      <c r="B25" s="400" t="s">
        <v>652</v>
      </c>
      <c r="C25" s="172">
        <f>C15+C20+C21</f>
        <v>3098</v>
      </c>
      <c r="D25" s="68"/>
      <c r="E25" s="68"/>
      <c r="F25" s="68"/>
      <c r="G25" s="68"/>
      <c r="H25" s="68"/>
      <c r="I25" s="68"/>
    </row>
    <row r="26" spans="1:9" ht="18.75" customHeight="1" thickBot="1">
      <c r="A26" s="1393" t="s">
        <v>669</v>
      </c>
      <c r="B26" s="1394"/>
      <c r="C26" s="172">
        <f>C3+C14-C25</f>
        <v>11868</v>
      </c>
      <c r="D26" s="68"/>
      <c r="E26" s="68"/>
      <c r="F26" s="68"/>
      <c r="G26" s="68"/>
      <c r="H26" s="68"/>
      <c r="I26" s="68"/>
    </row>
    <row r="27" spans="1:9" ht="12.75" customHeight="1">
      <c r="A27" s="68"/>
      <c r="B27" s="68"/>
      <c r="C27" s="69"/>
      <c r="D27" s="68"/>
      <c r="E27" s="68"/>
      <c r="F27" s="68"/>
      <c r="G27" s="68"/>
      <c r="H27" s="68"/>
      <c r="I27" s="68"/>
    </row>
    <row r="28" spans="1:9" ht="12.75">
      <c r="A28" s="360" t="s">
        <v>789</v>
      </c>
      <c r="B28" s="68"/>
      <c r="C28" s="69"/>
      <c r="D28" s="68"/>
      <c r="E28" s="68"/>
      <c r="F28" s="68"/>
      <c r="G28" s="68"/>
      <c r="H28" s="68"/>
      <c r="I28" s="68"/>
    </row>
    <row r="29" spans="1:9" ht="12.75">
      <c r="A29" s="409" t="s">
        <v>800</v>
      </c>
      <c r="B29" s="68"/>
      <c r="C29" s="69"/>
      <c r="D29" s="68"/>
      <c r="E29" s="68"/>
      <c r="F29" s="68"/>
      <c r="G29" s="68"/>
      <c r="H29" s="68"/>
      <c r="I29" s="68"/>
    </row>
    <row r="30" spans="1:9" ht="12.75">
      <c r="A30" s="41"/>
      <c r="B30" s="41"/>
      <c r="C30" s="63"/>
      <c r="D30" s="68"/>
      <c r="E30" s="68"/>
      <c r="F30" s="68"/>
      <c r="G30" s="68"/>
      <c r="H30" s="68"/>
      <c r="I30" s="68"/>
    </row>
    <row r="31" spans="1:9" ht="12.75">
      <c r="A31" s="41"/>
      <c r="B31" s="41"/>
      <c r="C31" s="63"/>
      <c r="D31" s="68"/>
      <c r="E31" s="68"/>
      <c r="F31" s="68"/>
      <c r="G31" s="68"/>
      <c r="H31" s="68"/>
      <c r="I31" s="68"/>
    </row>
    <row r="32" spans="1:9" ht="12.75">
      <c r="A32" s="41"/>
      <c r="B32" s="41"/>
      <c r="C32" s="63"/>
      <c r="D32" s="68"/>
      <c r="E32" s="68"/>
      <c r="F32" s="68"/>
      <c r="G32" s="68"/>
      <c r="H32" s="68"/>
      <c r="I32" s="68"/>
    </row>
    <row r="33" spans="1:9" ht="12.75">
      <c r="A33" s="41"/>
      <c r="B33" s="41"/>
      <c r="C33" s="63"/>
      <c r="D33" s="68"/>
      <c r="E33" s="68"/>
      <c r="F33" s="68"/>
      <c r="G33" s="68"/>
      <c r="H33" s="68"/>
      <c r="I33" s="68"/>
    </row>
    <row r="34" spans="1:9" ht="12.75">
      <c r="A34" s="68"/>
      <c r="B34" s="68"/>
      <c r="C34" s="69"/>
      <c r="D34" s="68"/>
      <c r="E34" s="68"/>
      <c r="F34" s="68"/>
      <c r="G34" s="68"/>
      <c r="H34" s="68"/>
      <c r="I34" s="68"/>
    </row>
    <row r="35" spans="1:9" ht="12.75">
      <c r="A35" s="68"/>
      <c r="B35" s="68"/>
      <c r="C35" s="69"/>
      <c r="D35" s="68"/>
      <c r="E35" s="68"/>
      <c r="F35" s="68"/>
      <c r="G35" s="68"/>
      <c r="H35" s="68"/>
      <c r="I35" s="68"/>
    </row>
    <row r="36" spans="1:9" ht="12.75">
      <c r="A36" s="68"/>
      <c r="B36" s="68"/>
      <c r="C36" s="69"/>
      <c r="D36" s="68"/>
      <c r="E36" s="68"/>
      <c r="F36" s="68"/>
      <c r="G36" s="68"/>
      <c r="H36" s="68"/>
      <c r="I36" s="68"/>
    </row>
    <row r="37" spans="1:9" ht="12.75">
      <c r="A37" s="68"/>
      <c r="B37" s="68"/>
      <c r="C37" s="69"/>
      <c r="D37" s="68"/>
      <c r="E37" s="68"/>
      <c r="F37" s="68"/>
      <c r="G37" s="68"/>
      <c r="H37" s="68"/>
      <c r="I37" s="68"/>
    </row>
  </sheetData>
  <sheetProtection sheet="1"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H33"/>
  <sheetViews>
    <sheetView workbookViewId="0" topLeftCell="A1">
      <selection activeCell="C3" sqref="C3"/>
    </sheetView>
  </sheetViews>
  <sheetFormatPr defaultColWidth="9.140625" defaultRowHeight="15"/>
  <cols>
    <col min="1" max="1" width="13.28125" style="10" customWidth="1"/>
    <col min="2" max="2" width="54.7109375" style="10" customWidth="1"/>
    <col min="3" max="3" width="14.28125" style="58" customWidth="1"/>
    <col min="4" max="4" width="56.421875" style="10" customWidth="1"/>
    <col min="5" max="5" width="9.140625" style="10" customWidth="1"/>
    <col min="6" max="6" width="17.57421875" style="10" customWidth="1"/>
    <col min="7" max="16384" width="9.140625" style="10" customWidth="1"/>
  </cols>
  <sheetData>
    <row r="1" spans="1:4" ht="15.75">
      <c r="A1" s="368" t="s">
        <v>988</v>
      </c>
      <c r="B1" s="360"/>
      <c r="C1" s="360"/>
      <c r="D1" s="360"/>
    </row>
    <row r="2" spans="1:4" ht="13.5" thickBot="1">
      <c r="A2" s="360"/>
      <c r="B2" s="360"/>
      <c r="C2" s="370" t="s">
        <v>648</v>
      </c>
      <c r="D2" s="360"/>
    </row>
    <row r="3" spans="1:4" ht="13.5" thickBot="1">
      <c r="A3" s="1393" t="s">
        <v>668</v>
      </c>
      <c r="B3" s="1399"/>
      <c r="C3" s="1059">
        <v>4666</v>
      </c>
      <c r="D3" s="360"/>
    </row>
    <row r="4" spans="1:7" ht="12.75" customHeight="1">
      <c r="A4" s="1395" t="s">
        <v>670</v>
      </c>
      <c r="B4" s="617" t="s">
        <v>879</v>
      </c>
      <c r="C4" s="184">
        <v>6942</v>
      </c>
      <c r="D4" s="618"/>
      <c r="E4" s="174"/>
      <c r="F4" s="175"/>
      <c r="G4" s="174"/>
    </row>
    <row r="5" spans="1:7" ht="12.75" customHeight="1">
      <c r="A5" s="1396"/>
      <c r="B5" s="619" t="s">
        <v>694</v>
      </c>
      <c r="C5" s="184"/>
      <c r="D5" s="618"/>
      <c r="E5" s="174"/>
      <c r="F5" s="175"/>
      <c r="G5" s="174"/>
    </row>
    <row r="6" spans="1:7" ht="12.75" customHeight="1" thickBot="1">
      <c r="A6" s="1397"/>
      <c r="B6" s="620" t="s">
        <v>880</v>
      </c>
      <c r="C6" s="185"/>
      <c r="D6" s="618"/>
      <c r="E6" s="174"/>
      <c r="F6" s="175"/>
      <c r="G6" s="174"/>
    </row>
    <row r="7" spans="1:7" ht="16.5" customHeight="1" thickBot="1">
      <c r="A7" s="1398"/>
      <c r="B7" s="621" t="s">
        <v>652</v>
      </c>
      <c r="C7" s="186">
        <f>SUM(C4:C6)</f>
        <v>6942</v>
      </c>
      <c r="D7" s="618"/>
      <c r="E7" s="174"/>
      <c r="F7" s="175"/>
      <c r="G7" s="174"/>
    </row>
    <row r="8" spans="1:7" ht="16.5" customHeight="1" thickBot="1">
      <c r="A8" s="616" t="s">
        <v>675</v>
      </c>
      <c r="B8" s="622" t="s">
        <v>652</v>
      </c>
      <c r="C8" s="187">
        <v>5323</v>
      </c>
      <c r="D8" s="618"/>
      <c r="E8" s="174"/>
      <c r="F8" s="175"/>
      <c r="G8" s="174"/>
    </row>
    <row r="9" spans="1:7" ht="16.5" customHeight="1" thickBot="1">
      <c r="A9" s="1400" t="s">
        <v>695</v>
      </c>
      <c r="B9" s="1401"/>
      <c r="C9" s="163">
        <f>C3+C7-C8</f>
        <v>6285</v>
      </c>
      <c r="D9" s="618"/>
      <c r="E9" s="174"/>
      <c r="F9" s="175"/>
      <c r="G9" s="174"/>
    </row>
    <row r="10" spans="1:7" ht="15" customHeight="1">
      <c r="A10" s="623"/>
      <c r="B10" s="379"/>
      <c r="C10" s="176"/>
      <c r="D10" s="618"/>
      <c r="E10" s="174"/>
      <c r="F10" s="175"/>
      <c r="G10" s="174"/>
    </row>
    <row r="11" spans="1:8" ht="12.75">
      <c r="A11" s="360" t="s">
        <v>789</v>
      </c>
      <c r="B11" s="624"/>
      <c r="C11" s="625"/>
      <c r="D11" s="624"/>
      <c r="E11" s="177"/>
      <c r="F11" s="173"/>
      <c r="G11" s="173"/>
      <c r="H11" s="173"/>
    </row>
    <row r="12" spans="1:8" ht="12.75">
      <c r="A12" s="626" t="s">
        <v>1023</v>
      </c>
      <c r="B12" s="627"/>
      <c r="C12" s="628"/>
      <c r="D12" s="624"/>
      <c r="E12" s="177"/>
      <c r="F12" s="173"/>
      <c r="G12" s="173"/>
      <c r="H12" s="173"/>
    </row>
    <row r="13" spans="1:8" ht="12.75">
      <c r="A13" s="360" t="s">
        <v>801</v>
      </c>
      <c r="B13" s="386"/>
      <c r="C13" s="629"/>
      <c r="D13" s="386"/>
      <c r="E13" s="93"/>
      <c r="F13" s="93"/>
      <c r="G13" s="93"/>
      <c r="H13" s="93"/>
    </row>
    <row r="14" spans="1:8" ht="12.75">
      <c r="A14" s="101"/>
      <c r="B14" s="101"/>
      <c r="C14" s="178"/>
      <c r="D14" s="631"/>
      <c r="E14" s="179"/>
      <c r="F14" s="179"/>
      <c r="G14" s="179"/>
      <c r="H14" s="180"/>
    </row>
    <row r="15" spans="1:8" ht="12.75">
      <c r="A15" s="101"/>
      <c r="B15" s="101"/>
      <c r="C15" s="181"/>
      <c r="D15" s="630"/>
      <c r="E15" s="180"/>
      <c r="F15" s="180"/>
      <c r="G15" s="179"/>
      <c r="H15" s="180"/>
    </row>
    <row r="16" spans="1:8" ht="12.75">
      <c r="A16" s="633"/>
      <c r="B16" s="633"/>
      <c r="C16" s="632"/>
      <c r="D16" s="630"/>
      <c r="E16" s="180"/>
      <c r="F16" s="180"/>
      <c r="G16" s="180"/>
      <c r="H16" s="180"/>
    </row>
    <row r="17" spans="1:8" ht="12.75">
      <c r="A17" s="634"/>
      <c r="B17" s="634"/>
      <c r="C17" s="635"/>
      <c r="D17" s="634"/>
      <c r="E17" s="182"/>
      <c r="F17" s="182"/>
      <c r="G17" s="182"/>
      <c r="H17" s="182"/>
    </row>
    <row r="18" spans="1:8" ht="12.75">
      <c r="A18" s="182"/>
      <c r="B18" s="182"/>
      <c r="C18" s="183"/>
      <c r="D18" s="182"/>
      <c r="E18" s="182"/>
      <c r="F18" s="182"/>
      <c r="G18" s="182"/>
      <c r="H18" s="182"/>
    </row>
    <row r="19" spans="1:8" ht="12.75">
      <c r="A19" s="93"/>
      <c r="B19" s="93"/>
      <c r="C19" s="102"/>
      <c r="D19" s="93"/>
      <c r="E19" s="93"/>
      <c r="F19" s="93"/>
      <c r="G19" s="93"/>
      <c r="H19" s="93"/>
    </row>
    <row r="20" spans="1:8" ht="12.75">
      <c r="A20" s="93"/>
      <c r="B20" s="93"/>
      <c r="C20" s="102"/>
      <c r="D20" s="93"/>
      <c r="E20" s="93"/>
      <c r="F20" s="93"/>
      <c r="G20" s="93"/>
      <c r="H20" s="93"/>
    </row>
    <row r="21" spans="1:8" ht="12.75">
      <c r="A21" s="93"/>
      <c r="B21" s="93"/>
      <c r="C21" s="102"/>
      <c r="D21" s="93"/>
      <c r="E21" s="93"/>
      <c r="F21" s="93"/>
      <c r="G21" s="93"/>
      <c r="H21" s="93"/>
    </row>
    <row r="22" spans="1:8" ht="12.75">
      <c r="A22" s="93"/>
      <c r="B22" s="93"/>
      <c r="C22" s="102"/>
      <c r="D22" s="93"/>
      <c r="E22" s="93"/>
      <c r="F22" s="93"/>
      <c r="G22" s="93"/>
      <c r="H22" s="93"/>
    </row>
    <row r="23" spans="1:8" ht="12.75">
      <c r="A23" s="93"/>
      <c r="B23" s="93"/>
      <c r="C23" s="102"/>
      <c r="D23" s="93"/>
      <c r="E23" s="93"/>
      <c r="F23" s="93"/>
      <c r="G23" s="93"/>
      <c r="H23" s="93"/>
    </row>
    <row r="24" spans="1:8" ht="12.75">
      <c r="A24" s="93"/>
      <c r="B24" s="93"/>
      <c r="C24" s="102"/>
      <c r="D24" s="93"/>
      <c r="E24" s="93"/>
      <c r="F24" s="93"/>
      <c r="G24" s="93"/>
      <c r="H24" s="93"/>
    </row>
    <row r="25" spans="1:8" ht="12.75">
      <c r="A25" s="93"/>
      <c r="B25" s="93"/>
      <c r="C25" s="102"/>
      <c r="D25" s="93"/>
      <c r="E25" s="93"/>
      <c r="F25" s="93"/>
      <c r="G25" s="93"/>
      <c r="H25" s="93"/>
    </row>
    <row r="26" spans="1:8" ht="12.75">
      <c r="A26" s="93"/>
      <c r="B26" s="93"/>
      <c r="C26" s="102"/>
      <c r="D26" s="93"/>
      <c r="E26" s="93"/>
      <c r="F26" s="93"/>
      <c r="G26" s="93"/>
      <c r="H26" s="93"/>
    </row>
    <row r="27" spans="1:8" ht="12.75">
      <c r="A27" s="93"/>
      <c r="B27" s="93"/>
      <c r="C27" s="102"/>
      <c r="D27" s="93"/>
      <c r="E27" s="93"/>
      <c r="F27" s="93"/>
      <c r="G27" s="93"/>
      <c r="H27" s="93"/>
    </row>
    <row r="28" spans="1:8" ht="12.75">
      <c r="A28" s="93"/>
      <c r="B28" s="93"/>
      <c r="C28" s="102"/>
      <c r="D28" s="93"/>
      <c r="E28" s="93"/>
      <c r="F28" s="93"/>
      <c r="G28" s="93"/>
      <c r="H28" s="93"/>
    </row>
    <row r="29" spans="1:8" ht="12.75">
      <c r="A29" s="93"/>
      <c r="B29" s="93"/>
      <c r="C29" s="102"/>
      <c r="D29" s="93"/>
      <c r="E29" s="93"/>
      <c r="F29" s="93"/>
      <c r="G29" s="93"/>
      <c r="H29" s="93"/>
    </row>
    <row r="30" spans="1:8" ht="12.75">
      <c r="A30" s="93"/>
      <c r="B30" s="93"/>
      <c r="C30" s="102"/>
      <c r="D30" s="93"/>
      <c r="E30" s="93"/>
      <c r="F30" s="93"/>
      <c r="G30" s="93"/>
      <c r="H30" s="93"/>
    </row>
    <row r="31" spans="1:8" ht="12.75">
      <c r="A31" s="93"/>
      <c r="B31" s="93"/>
      <c r="C31" s="102"/>
      <c r="D31" s="93"/>
      <c r="E31" s="93"/>
      <c r="F31" s="93"/>
      <c r="G31" s="93"/>
      <c r="H31" s="93"/>
    </row>
    <row r="32" spans="1:8" ht="12.75">
      <c r="A32" s="93"/>
      <c r="B32" s="93"/>
      <c r="C32" s="102"/>
      <c r="D32" s="93"/>
      <c r="E32" s="93"/>
      <c r="F32" s="93"/>
      <c r="G32" s="93"/>
      <c r="H32" s="93"/>
    </row>
    <row r="33" spans="1:8" ht="12.75">
      <c r="A33" s="93"/>
      <c r="B33" s="93"/>
      <c r="C33" s="102"/>
      <c r="D33" s="93"/>
      <c r="E33" s="93"/>
      <c r="F33" s="93"/>
      <c r="G33" s="93"/>
      <c r="H33" s="93"/>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F103"/>
  <sheetViews>
    <sheetView zoomScalePageLayoutView="0" workbookViewId="0" topLeftCell="A1">
      <pane ySplit="5" topLeftCell="BM6" activePane="bottomLeft" state="frozen"/>
      <selection pane="topLeft" activeCell="F131" sqref="F131"/>
      <selection pane="bottomLeft" activeCell="E9" sqref="E9"/>
    </sheetView>
  </sheetViews>
  <sheetFormatPr defaultColWidth="9.140625" defaultRowHeight="15"/>
  <cols>
    <col min="1" max="1" width="60.421875" style="34" customWidth="1"/>
    <col min="2" max="2" width="13.8515625" style="83" customWidth="1"/>
    <col min="3" max="3" width="9.140625" style="83" customWidth="1"/>
    <col min="4" max="4" width="12.57421875" style="112" customWidth="1"/>
    <col min="5" max="5" width="15.140625" style="112" customWidth="1"/>
    <col min="6" max="16384" width="9.140625" style="26" customWidth="1"/>
  </cols>
  <sheetData>
    <row r="1" spans="1:5" ht="15.75">
      <c r="A1" s="1093" t="s">
        <v>1047</v>
      </c>
      <c r="B1" s="1093"/>
      <c r="C1" s="1093"/>
      <c r="D1" s="1093"/>
      <c r="E1" s="1093"/>
    </row>
    <row r="2" spans="1:5" ht="12.75" customHeight="1" thickBot="1">
      <c r="A2" s="1094"/>
      <c r="B2" s="1094"/>
      <c r="C2" s="1094"/>
      <c r="D2" s="1094"/>
      <c r="E2" s="1094"/>
    </row>
    <row r="3" spans="1:6" ht="27.75" customHeight="1" thickBot="1">
      <c r="A3" s="1102" t="s">
        <v>814</v>
      </c>
      <c r="B3" s="1103"/>
      <c r="C3" s="1103"/>
      <c r="D3" s="1103"/>
      <c r="E3" s="1104"/>
      <c r="F3" s="79"/>
    </row>
    <row r="4" spans="1:5" ht="15" customHeight="1" thickBot="1">
      <c r="A4" s="1097" t="s">
        <v>758</v>
      </c>
      <c r="B4" s="1098"/>
      <c r="C4" s="1098"/>
      <c r="D4" s="1098"/>
      <c r="E4" s="1099"/>
    </row>
    <row r="5" spans="1:6" s="82" customFormat="1" ht="40.5" customHeight="1" thickBot="1">
      <c r="A5" s="36" t="s">
        <v>759</v>
      </c>
      <c r="B5" s="37" t="s">
        <v>808</v>
      </c>
      <c r="C5" s="38" t="s">
        <v>815</v>
      </c>
      <c r="D5" s="113" t="s">
        <v>1057</v>
      </c>
      <c r="E5" s="114" t="s">
        <v>1058</v>
      </c>
      <c r="F5" s="84"/>
    </row>
    <row r="6" spans="1:6" s="82" customFormat="1" ht="12.75" customHeight="1">
      <c r="A6" s="103" t="s">
        <v>517</v>
      </c>
      <c r="B6" s="1095"/>
      <c r="C6" s="1096"/>
      <c r="D6" s="115" t="s">
        <v>736</v>
      </c>
      <c r="E6" s="116" t="s">
        <v>654</v>
      </c>
      <c r="F6" s="81"/>
    </row>
    <row r="7" spans="1:6" ht="12.75">
      <c r="A7" s="32" t="s">
        <v>518</v>
      </c>
      <c r="B7" s="88" t="s">
        <v>519</v>
      </c>
      <c r="C7" s="85" t="s">
        <v>115</v>
      </c>
      <c r="D7" s="578">
        <f>SUM(D8:D11)</f>
        <v>13880.881</v>
      </c>
      <c r="E7" s="579">
        <f>SUM(E8:E11)</f>
        <v>93.507</v>
      </c>
      <c r="F7" s="86"/>
    </row>
    <row r="8" spans="1:6" ht="12.75">
      <c r="A8" s="28" t="s">
        <v>520</v>
      </c>
      <c r="B8" s="89">
        <v>501</v>
      </c>
      <c r="C8" s="87" t="s">
        <v>118</v>
      </c>
      <c r="D8" s="580">
        <f>'2.a'!D8+'2.b'!D8</f>
        <v>10700.05</v>
      </c>
      <c r="E8" s="581">
        <f>'2.a'!E8+'2.b'!E8</f>
        <v>93.507</v>
      </c>
      <c r="F8" s="86"/>
    </row>
    <row r="9" spans="1:6" ht="12.75">
      <c r="A9" s="28" t="s">
        <v>521</v>
      </c>
      <c r="B9" s="89">
        <v>502</v>
      </c>
      <c r="C9" s="87" t="s">
        <v>121</v>
      </c>
      <c r="D9" s="580">
        <f>'2.a'!D9+'2.b'!D9</f>
        <v>3180.831</v>
      </c>
      <c r="E9" s="581">
        <f>'2.a'!E9+'2.b'!E9</f>
        <v>0</v>
      </c>
      <c r="F9" s="86"/>
    </row>
    <row r="10" spans="1:6" ht="12.75">
      <c r="A10" s="28" t="s">
        <v>522</v>
      </c>
      <c r="B10" s="89">
        <v>503</v>
      </c>
      <c r="C10" s="87" t="s">
        <v>124</v>
      </c>
      <c r="D10" s="580">
        <f>'2.a'!D10+'2.b'!D10</f>
        <v>0</v>
      </c>
      <c r="E10" s="581">
        <f>'2.a'!E10+'2.b'!E10</f>
        <v>0</v>
      </c>
      <c r="F10" s="86"/>
    </row>
    <row r="11" spans="1:6" ht="12.75">
      <c r="A11" s="28" t="s">
        <v>523</v>
      </c>
      <c r="B11" s="89">
        <v>504</v>
      </c>
      <c r="C11" s="87" t="s">
        <v>127</v>
      </c>
      <c r="D11" s="580">
        <f>'2.a'!D11+'2.b'!D11</f>
        <v>0</v>
      </c>
      <c r="E11" s="581">
        <f>'2.a'!E11+'2.b'!E11</f>
        <v>0</v>
      </c>
      <c r="F11" s="86"/>
    </row>
    <row r="12" spans="1:6" ht="12.75">
      <c r="A12" s="28" t="s">
        <v>524</v>
      </c>
      <c r="B12" s="89" t="s">
        <v>525</v>
      </c>
      <c r="C12" s="87" t="s">
        <v>130</v>
      </c>
      <c r="D12" s="582">
        <f>SUM(D13:D16)</f>
        <v>28876.823</v>
      </c>
      <c r="E12" s="583">
        <f>SUM(E13:E16)</f>
        <v>437.481</v>
      </c>
      <c r="F12" s="86"/>
    </row>
    <row r="13" spans="1:6" ht="12.75">
      <c r="A13" s="28" t="s">
        <v>526</v>
      </c>
      <c r="B13" s="89">
        <v>511</v>
      </c>
      <c r="C13" s="87" t="s">
        <v>133</v>
      </c>
      <c r="D13" s="580">
        <f>'2.a'!D13+'2.b'!D13</f>
        <v>3321.55</v>
      </c>
      <c r="E13" s="581">
        <f>'2.a'!E13+'2.b'!E13</f>
        <v>0</v>
      </c>
      <c r="F13" s="86"/>
    </row>
    <row r="14" spans="1:6" ht="12.75">
      <c r="A14" s="28" t="s">
        <v>527</v>
      </c>
      <c r="B14" s="89">
        <v>512</v>
      </c>
      <c r="C14" s="87" t="s">
        <v>136</v>
      </c>
      <c r="D14" s="580">
        <f>'2.a'!D14+'2.b'!D14</f>
        <v>4928.685</v>
      </c>
      <c r="E14" s="581">
        <f>'2.a'!E14+'2.b'!E14</f>
        <v>0</v>
      </c>
      <c r="F14" s="86"/>
    </row>
    <row r="15" spans="1:6" ht="12.75">
      <c r="A15" s="28" t="s">
        <v>528</v>
      </c>
      <c r="B15" s="89">
        <v>513</v>
      </c>
      <c r="C15" s="87" t="s">
        <v>139</v>
      </c>
      <c r="D15" s="580">
        <f>'2.a'!D15+'2.b'!D15</f>
        <v>269.395</v>
      </c>
      <c r="E15" s="581">
        <f>'2.a'!E15+'2.b'!E15</f>
        <v>35.32</v>
      </c>
      <c r="F15" s="86"/>
    </row>
    <row r="16" spans="1:6" ht="12.75">
      <c r="A16" s="28" t="s">
        <v>529</v>
      </c>
      <c r="B16" s="89">
        <v>518</v>
      </c>
      <c r="C16" s="87" t="s">
        <v>142</v>
      </c>
      <c r="D16" s="580">
        <f>'2.a'!D16+'2.b'!D16</f>
        <v>20357.193</v>
      </c>
      <c r="E16" s="581">
        <f>'2.a'!E16+'2.b'!E16</f>
        <v>402.161</v>
      </c>
      <c r="F16" s="86"/>
    </row>
    <row r="17" spans="1:6" ht="12.75">
      <c r="A17" s="28" t="s">
        <v>530</v>
      </c>
      <c r="B17" s="89" t="s">
        <v>531</v>
      </c>
      <c r="C17" s="87" t="s">
        <v>145</v>
      </c>
      <c r="D17" s="582">
        <f>SUM(D18:D22)</f>
        <v>156579.96</v>
      </c>
      <c r="E17" s="583">
        <f>SUM(E18:E22)</f>
        <v>2483.7329999999997</v>
      </c>
      <c r="F17" s="86"/>
    </row>
    <row r="18" spans="1:6" ht="12.75">
      <c r="A18" s="28" t="s">
        <v>532</v>
      </c>
      <c r="B18" s="89">
        <v>521</v>
      </c>
      <c r="C18" s="87" t="s">
        <v>148</v>
      </c>
      <c r="D18" s="580">
        <f>'2.a'!D18+'2.b'!D18</f>
        <v>116565.251</v>
      </c>
      <c r="E18" s="581">
        <f>'2.a'!E18+'2.b'!E18</f>
        <v>2058.524</v>
      </c>
      <c r="F18" s="86"/>
    </row>
    <row r="19" spans="1:6" ht="12.75">
      <c r="A19" s="28" t="s">
        <v>533</v>
      </c>
      <c r="B19" s="89">
        <v>524</v>
      </c>
      <c r="C19" s="87" t="s">
        <v>151</v>
      </c>
      <c r="D19" s="580">
        <f>'2.a'!D19+'2.b'!D19</f>
        <v>36350.516</v>
      </c>
      <c r="E19" s="581">
        <f>'2.a'!E19+'2.b'!E19</f>
        <v>425.209</v>
      </c>
      <c r="F19" s="86"/>
    </row>
    <row r="20" spans="1:6" ht="12.75">
      <c r="A20" s="28" t="s">
        <v>534</v>
      </c>
      <c r="B20" s="89">
        <v>525</v>
      </c>
      <c r="C20" s="87" t="s">
        <v>154</v>
      </c>
      <c r="D20" s="580">
        <f>'2.a'!D20+'2.b'!D20</f>
        <v>0</v>
      </c>
      <c r="E20" s="581">
        <f>'2.a'!E20+'2.b'!E20</f>
        <v>0</v>
      </c>
      <c r="F20" s="86"/>
    </row>
    <row r="21" spans="1:6" ht="12.75">
      <c r="A21" s="28" t="s">
        <v>535</v>
      </c>
      <c r="B21" s="89">
        <v>527</v>
      </c>
      <c r="C21" s="87" t="s">
        <v>157</v>
      </c>
      <c r="D21" s="580">
        <f>'2.a'!D21+'2.b'!D21</f>
        <v>776.345</v>
      </c>
      <c r="E21" s="581">
        <f>'2.a'!E21+'2.b'!E21</f>
        <v>0</v>
      </c>
      <c r="F21" s="86"/>
    </row>
    <row r="22" spans="1:6" ht="12.75">
      <c r="A22" s="28" t="s">
        <v>536</v>
      </c>
      <c r="B22" s="89">
        <v>528</v>
      </c>
      <c r="C22" s="87" t="s">
        <v>160</v>
      </c>
      <c r="D22" s="580">
        <f>'2.a'!D22+'2.b'!D22</f>
        <v>2887.848</v>
      </c>
      <c r="E22" s="581">
        <f>'2.a'!E22+'2.b'!E22</f>
        <v>0</v>
      </c>
      <c r="F22" s="86"/>
    </row>
    <row r="23" spans="1:6" ht="12.75">
      <c r="A23" s="28" t="s">
        <v>537</v>
      </c>
      <c r="B23" s="89" t="s">
        <v>538</v>
      </c>
      <c r="C23" s="87" t="s">
        <v>163</v>
      </c>
      <c r="D23" s="582">
        <f>SUM(D24:D26)</f>
        <v>1.525</v>
      </c>
      <c r="E23" s="583">
        <f>SUM(E24:E26)</f>
        <v>0</v>
      </c>
      <c r="F23" s="86"/>
    </row>
    <row r="24" spans="1:6" ht="12.75">
      <c r="A24" s="28" t="s">
        <v>539</v>
      </c>
      <c r="B24" s="89">
        <v>531</v>
      </c>
      <c r="C24" s="87" t="s">
        <v>166</v>
      </c>
      <c r="D24" s="580">
        <f>'2.a'!D24+'2.b'!D24</f>
        <v>1.525</v>
      </c>
      <c r="E24" s="581">
        <f>'2.a'!E24+'2.b'!E24</f>
        <v>0</v>
      </c>
      <c r="F24" s="86"/>
    </row>
    <row r="25" spans="1:6" ht="12.75">
      <c r="A25" s="28" t="s">
        <v>540</v>
      </c>
      <c r="B25" s="89">
        <v>532</v>
      </c>
      <c r="C25" s="87" t="s">
        <v>169</v>
      </c>
      <c r="D25" s="580">
        <f>'2.a'!D25+'2.b'!D25</f>
        <v>0</v>
      </c>
      <c r="E25" s="581">
        <f>'2.a'!E25+'2.b'!E25</f>
        <v>0</v>
      </c>
      <c r="F25" s="86"/>
    </row>
    <row r="26" spans="1:6" ht="12.75">
      <c r="A26" s="28" t="s">
        <v>541</v>
      </c>
      <c r="B26" s="89">
        <v>538</v>
      </c>
      <c r="C26" s="87" t="s">
        <v>172</v>
      </c>
      <c r="D26" s="580">
        <f>'2.a'!D26+'2.b'!D26</f>
        <v>0</v>
      </c>
      <c r="E26" s="581">
        <f>'2.a'!E26+'2.b'!E26</f>
        <v>0</v>
      </c>
      <c r="F26" s="86"/>
    </row>
    <row r="27" spans="1:6" ht="12.75">
      <c r="A27" s="28" t="s">
        <v>542</v>
      </c>
      <c r="B27" s="89" t="s">
        <v>543</v>
      </c>
      <c r="C27" s="87" t="s">
        <v>175</v>
      </c>
      <c r="D27" s="582">
        <f>SUM(D28:D35)</f>
        <v>57775.828</v>
      </c>
      <c r="E27" s="583">
        <f>SUM(E28:E35)</f>
        <v>246.048</v>
      </c>
      <c r="F27" s="86"/>
    </row>
    <row r="28" spans="1:6" ht="12.75">
      <c r="A28" s="28" t="s">
        <v>544</v>
      </c>
      <c r="B28" s="89">
        <v>541</v>
      </c>
      <c r="C28" s="87" t="s">
        <v>178</v>
      </c>
      <c r="D28" s="580">
        <f>'2.a'!D28+'2.b'!D28</f>
        <v>0</v>
      </c>
      <c r="E28" s="581">
        <f>'2.a'!E28+'2.b'!E28</f>
        <v>0</v>
      </c>
      <c r="F28" s="86"/>
    </row>
    <row r="29" spans="1:6" ht="12.75">
      <c r="A29" s="28" t="s">
        <v>545</v>
      </c>
      <c r="B29" s="89">
        <v>542</v>
      </c>
      <c r="C29" s="87" t="s">
        <v>181</v>
      </c>
      <c r="D29" s="580">
        <f>'2.a'!D29+'2.b'!D29</f>
        <v>0.073</v>
      </c>
      <c r="E29" s="581">
        <f>'2.a'!E29+'2.b'!E29</f>
        <v>0</v>
      </c>
      <c r="F29" s="86"/>
    </row>
    <row r="30" spans="1:6" ht="12.75">
      <c r="A30" s="28" t="s">
        <v>546</v>
      </c>
      <c r="B30" s="89">
        <v>543</v>
      </c>
      <c r="C30" s="87" t="s">
        <v>184</v>
      </c>
      <c r="D30" s="580">
        <f>'2.a'!D30+'2.b'!D30</f>
        <v>0</v>
      </c>
      <c r="E30" s="581">
        <f>'2.a'!E30+'2.b'!E30</f>
        <v>0</v>
      </c>
      <c r="F30" s="86"/>
    </row>
    <row r="31" spans="1:6" ht="12.75">
      <c r="A31" s="28" t="s">
        <v>547</v>
      </c>
      <c r="B31" s="89">
        <v>544</v>
      </c>
      <c r="C31" s="87" t="s">
        <v>187</v>
      </c>
      <c r="D31" s="580">
        <f>'2.a'!D31+'2.b'!D31</f>
        <v>0</v>
      </c>
      <c r="E31" s="581">
        <f>'2.a'!E31+'2.b'!E31</f>
        <v>0</v>
      </c>
      <c r="F31" s="86"/>
    </row>
    <row r="32" spans="1:6" ht="12.75">
      <c r="A32" s="28" t="s">
        <v>548</v>
      </c>
      <c r="B32" s="89">
        <v>545</v>
      </c>
      <c r="C32" s="87" t="s">
        <v>190</v>
      </c>
      <c r="D32" s="580">
        <f>'2.a'!D32+'2.b'!D32</f>
        <v>141.74</v>
      </c>
      <c r="E32" s="581">
        <f>'2.a'!E32+'2.b'!E32</f>
        <v>8.423</v>
      </c>
      <c r="F32" s="86"/>
    </row>
    <row r="33" spans="1:6" ht="12.75">
      <c r="A33" s="28" t="s">
        <v>549</v>
      </c>
      <c r="B33" s="89">
        <v>546</v>
      </c>
      <c r="C33" s="87" t="s">
        <v>193</v>
      </c>
      <c r="D33" s="580">
        <f>'2.a'!D33+'2.b'!D33</f>
        <v>0</v>
      </c>
      <c r="E33" s="581">
        <f>'2.a'!E33+'2.b'!E33</f>
        <v>10</v>
      </c>
      <c r="F33" s="86"/>
    </row>
    <row r="34" spans="1:6" ht="12.75">
      <c r="A34" s="28" t="s">
        <v>550</v>
      </c>
      <c r="B34" s="89">
        <v>548</v>
      </c>
      <c r="C34" s="87" t="s">
        <v>195</v>
      </c>
      <c r="D34" s="580">
        <f>'2.a'!D34+'2.b'!D34</f>
        <v>0</v>
      </c>
      <c r="E34" s="581">
        <f>'2.a'!E34+'2.b'!E34</f>
        <v>0</v>
      </c>
      <c r="F34" s="86"/>
    </row>
    <row r="35" spans="1:6" ht="12.75">
      <c r="A35" s="28" t="s">
        <v>551</v>
      </c>
      <c r="B35" s="89">
        <v>549</v>
      </c>
      <c r="C35" s="87" t="s">
        <v>198</v>
      </c>
      <c r="D35" s="580">
        <f>'2.a'!D35+'2.b'!D35</f>
        <v>57634.015</v>
      </c>
      <c r="E35" s="581">
        <f>'2.a'!E35+'2.b'!E35</f>
        <v>227.625</v>
      </c>
      <c r="F35" s="86"/>
    </row>
    <row r="36" spans="1:6" ht="12.75" customHeight="1">
      <c r="A36" s="28" t="s">
        <v>851</v>
      </c>
      <c r="B36" s="89" t="s">
        <v>552</v>
      </c>
      <c r="C36" s="87" t="s">
        <v>201</v>
      </c>
      <c r="D36" s="582">
        <f>SUM(D37:D42)</f>
        <v>10274.608</v>
      </c>
      <c r="E36" s="583">
        <f>SUM(E37:E42)</f>
        <v>0</v>
      </c>
      <c r="F36" s="86"/>
    </row>
    <row r="37" spans="1:6" ht="12.75">
      <c r="A37" s="28" t="s">
        <v>852</v>
      </c>
      <c r="B37" s="89">
        <v>551</v>
      </c>
      <c r="C37" s="87" t="s">
        <v>204</v>
      </c>
      <c r="D37" s="580">
        <f>'2.a'!D37+'2.b'!D37</f>
        <v>10274.608</v>
      </c>
      <c r="E37" s="581">
        <f>'2.a'!E37+'2.b'!E37</f>
        <v>0</v>
      </c>
      <c r="F37" s="86"/>
    </row>
    <row r="38" spans="1:6" ht="12.75" customHeight="1">
      <c r="A38" s="28" t="s">
        <v>853</v>
      </c>
      <c r="B38" s="89">
        <v>552</v>
      </c>
      <c r="C38" s="87" t="s">
        <v>207</v>
      </c>
      <c r="D38" s="580">
        <f>'2.a'!D38+'2.b'!D38</f>
        <v>0</v>
      </c>
      <c r="E38" s="581">
        <f>'2.a'!E38+'2.b'!E38</f>
        <v>0</v>
      </c>
      <c r="F38" s="86"/>
    </row>
    <row r="39" spans="1:6" ht="12.75">
      <c r="A39" s="28" t="s">
        <v>553</v>
      </c>
      <c r="B39" s="89">
        <v>553</v>
      </c>
      <c r="C39" s="87" t="s">
        <v>210</v>
      </c>
      <c r="D39" s="580">
        <f>'2.a'!D39+'2.b'!D39</f>
        <v>0</v>
      </c>
      <c r="E39" s="581">
        <f>'2.a'!E39+'2.b'!E39</f>
        <v>0</v>
      </c>
      <c r="F39" s="86"/>
    </row>
    <row r="40" spans="1:6" ht="12.75">
      <c r="A40" s="28" t="s">
        <v>554</v>
      </c>
      <c r="B40" s="89">
        <v>554</v>
      </c>
      <c r="C40" s="87" t="s">
        <v>213</v>
      </c>
      <c r="D40" s="580">
        <f>'2.a'!D40+'2.b'!D40</f>
        <v>0</v>
      </c>
      <c r="E40" s="581">
        <f>'2.a'!E40+'2.b'!E40</f>
        <v>0</v>
      </c>
      <c r="F40" s="86"/>
    </row>
    <row r="41" spans="1:6" ht="12.75">
      <c r="A41" s="28" t="s">
        <v>555</v>
      </c>
      <c r="B41" s="89">
        <v>556</v>
      </c>
      <c r="C41" s="87" t="s">
        <v>216</v>
      </c>
      <c r="D41" s="580">
        <f>'2.a'!D41+'2.b'!D41</f>
        <v>0</v>
      </c>
      <c r="E41" s="581">
        <f>'2.a'!E41+'2.b'!E41</f>
        <v>0</v>
      </c>
      <c r="F41" s="86"/>
    </row>
    <row r="42" spans="1:6" ht="12.75">
      <c r="A42" s="28" t="s">
        <v>556</v>
      </c>
      <c r="B42" s="89">
        <v>559</v>
      </c>
      <c r="C42" s="87" t="s">
        <v>219</v>
      </c>
      <c r="D42" s="580">
        <f>'2.a'!D42+'2.b'!D42</f>
        <v>0</v>
      </c>
      <c r="E42" s="581">
        <f>'2.a'!E42+'2.b'!E42</f>
        <v>0</v>
      </c>
      <c r="F42" s="86"/>
    </row>
    <row r="43" spans="1:6" ht="12.75">
      <c r="A43" s="28" t="s">
        <v>557</v>
      </c>
      <c r="B43" s="89" t="s">
        <v>558</v>
      </c>
      <c r="C43" s="87" t="s">
        <v>222</v>
      </c>
      <c r="D43" s="582">
        <f>SUM(D44:D45)</f>
        <v>0</v>
      </c>
      <c r="E43" s="583">
        <f>SUM(E44:E45)</f>
        <v>0</v>
      </c>
      <c r="F43" s="86"/>
    </row>
    <row r="44" spans="1:6" ht="12.75">
      <c r="A44" s="28" t="s">
        <v>854</v>
      </c>
      <c r="B44" s="89">
        <v>581</v>
      </c>
      <c r="C44" s="87" t="s">
        <v>225</v>
      </c>
      <c r="D44" s="580">
        <f>'2.a'!D44+'2.b'!D44</f>
        <v>0</v>
      </c>
      <c r="E44" s="581">
        <f>'2.a'!E44+'2.b'!E44</f>
        <v>0</v>
      </c>
      <c r="F44" s="86"/>
    </row>
    <row r="45" spans="1:6" ht="12.75">
      <c r="A45" s="28" t="s">
        <v>559</v>
      </c>
      <c r="B45" s="89">
        <v>582</v>
      </c>
      <c r="C45" s="87" t="s">
        <v>227</v>
      </c>
      <c r="D45" s="580">
        <f>'2.a'!D45+'2.b'!D45</f>
        <v>0</v>
      </c>
      <c r="E45" s="581">
        <f>'2.a'!E45+'2.b'!E45</f>
        <v>0</v>
      </c>
      <c r="F45" s="86"/>
    </row>
    <row r="46" spans="1:6" ht="12.75">
      <c r="A46" s="28" t="s">
        <v>573</v>
      </c>
      <c r="B46" s="89" t="s">
        <v>574</v>
      </c>
      <c r="C46" s="87" t="s">
        <v>229</v>
      </c>
      <c r="D46" s="582">
        <f>D47</f>
        <v>0</v>
      </c>
      <c r="E46" s="583">
        <f>E47</f>
        <v>0</v>
      </c>
      <c r="F46" s="86"/>
    </row>
    <row r="47" spans="1:6" ht="12.75">
      <c r="A47" s="28" t="s">
        <v>575</v>
      </c>
      <c r="B47" s="89">
        <v>595</v>
      </c>
      <c r="C47" s="87" t="s">
        <v>232</v>
      </c>
      <c r="D47" s="580">
        <f>'2.a'!D47+'2.b'!D47</f>
        <v>0</v>
      </c>
      <c r="E47" s="581">
        <f>'2.a'!E47+'2.b'!E47</f>
        <v>0</v>
      </c>
      <c r="F47" s="86"/>
    </row>
    <row r="48" spans="1:6" ht="25.5">
      <c r="A48" s="347" t="s">
        <v>576</v>
      </c>
      <c r="B48" s="349" t="s">
        <v>577</v>
      </c>
      <c r="C48" s="348" t="s">
        <v>235</v>
      </c>
      <c r="D48" s="582">
        <f>D7+D12+D17+D23+D27+D36+D43+D46</f>
        <v>267389.625</v>
      </c>
      <c r="E48" s="583">
        <f>E7+E12+E17+E23+E27+E36+E43+E46</f>
        <v>3260.7689999999993</v>
      </c>
      <c r="F48" s="86"/>
    </row>
    <row r="49" spans="1:6" ht="12.75">
      <c r="A49" s="347" t="s">
        <v>1059</v>
      </c>
      <c r="B49" s="592">
        <v>799</v>
      </c>
      <c r="C49" s="593" t="s">
        <v>1060</v>
      </c>
      <c r="D49" s="597">
        <f>'2.a'!D49+'2.b'!D49</f>
        <v>8452.031</v>
      </c>
      <c r="E49" s="598">
        <f>'2.a'!E49+'2.b'!E49</f>
        <v>0</v>
      </c>
      <c r="F49" s="86"/>
    </row>
    <row r="50" spans="1:6" ht="21" customHeight="1" thickBot="1">
      <c r="A50" s="594" t="s">
        <v>1061</v>
      </c>
      <c r="B50" s="595" t="s">
        <v>1062</v>
      </c>
      <c r="C50" s="596" t="s">
        <v>1063</v>
      </c>
      <c r="D50" s="584">
        <f>D48+D49</f>
        <v>275841.656</v>
      </c>
      <c r="E50" s="585">
        <f>E48+E49</f>
        <v>3260.7689999999993</v>
      </c>
      <c r="F50" s="86"/>
    </row>
    <row r="51" spans="1:6" ht="12.75" customHeight="1" thickBot="1">
      <c r="A51" s="1105" t="s">
        <v>578</v>
      </c>
      <c r="B51" s="1079"/>
      <c r="C51" s="1079"/>
      <c r="D51" s="1079"/>
      <c r="E51" s="1080"/>
      <c r="F51" s="84"/>
    </row>
    <row r="52" spans="1:6" ht="12.75">
      <c r="A52" s="32" t="s">
        <v>579</v>
      </c>
      <c r="B52" s="354" t="s">
        <v>580</v>
      </c>
      <c r="C52" s="355" t="s">
        <v>238</v>
      </c>
      <c r="D52" s="586">
        <f>SUM(D53:D55)</f>
        <v>27757.373</v>
      </c>
      <c r="E52" s="587">
        <f>SUM(E53:E55)</f>
        <v>3603.819</v>
      </c>
      <c r="F52" s="86"/>
    </row>
    <row r="53" spans="1:6" ht="12.75">
      <c r="A53" s="28" t="s">
        <v>581</v>
      </c>
      <c r="B53" s="89">
        <v>601</v>
      </c>
      <c r="C53" s="87" t="s">
        <v>241</v>
      </c>
      <c r="D53" s="580">
        <f>'2.a'!D53+'2.b'!D53</f>
        <v>0</v>
      </c>
      <c r="E53" s="581">
        <f>'2.a'!E53+'2.b'!E53</f>
        <v>0</v>
      </c>
      <c r="F53" s="86"/>
    </row>
    <row r="54" spans="1:6" ht="12.75">
      <c r="A54" s="28" t="s">
        <v>582</v>
      </c>
      <c r="B54" s="89">
        <v>602</v>
      </c>
      <c r="C54" s="87" t="s">
        <v>244</v>
      </c>
      <c r="D54" s="580">
        <f>'2.a'!D54+'2.b'!D54</f>
        <v>27757.373</v>
      </c>
      <c r="E54" s="581">
        <f>'2.a'!E54+'2.b'!E54</f>
        <v>3603.819</v>
      </c>
      <c r="F54" s="86"/>
    </row>
    <row r="55" spans="1:6" ht="12.75">
      <c r="A55" s="28" t="s">
        <v>583</v>
      </c>
      <c r="B55" s="89">
        <v>604</v>
      </c>
      <c r="C55" s="87" t="s">
        <v>247</v>
      </c>
      <c r="D55" s="580">
        <f>'2.a'!D55+'2.b'!D55</f>
        <v>0</v>
      </c>
      <c r="E55" s="581">
        <f>'2.a'!E55+'2.b'!E55</f>
        <v>0</v>
      </c>
      <c r="F55" s="86"/>
    </row>
    <row r="56" spans="1:6" ht="12.75">
      <c r="A56" s="28" t="s">
        <v>584</v>
      </c>
      <c r="B56" s="89" t="s">
        <v>585</v>
      </c>
      <c r="C56" s="87" t="s">
        <v>250</v>
      </c>
      <c r="D56" s="582">
        <f>SUM(D57:D60)</f>
        <v>0</v>
      </c>
      <c r="E56" s="583">
        <f>SUM(E57:E60)</f>
        <v>0</v>
      </c>
      <c r="F56" s="86"/>
    </row>
    <row r="57" spans="1:6" ht="12.75">
      <c r="A57" s="28" t="s">
        <v>586</v>
      </c>
      <c r="B57" s="89">
        <v>611</v>
      </c>
      <c r="C57" s="87" t="s">
        <v>253</v>
      </c>
      <c r="D57" s="580">
        <f>'2.a'!D57+'2.b'!D57</f>
        <v>0</v>
      </c>
      <c r="E57" s="581">
        <f>'2.a'!E57+'2.b'!E57</f>
        <v>0</v>
      </c>
      <c r="F57" s="86"/>
    </row>
    <row r="58" spans="1:6" ht="12.75">
      <c r="A58" s="28" t="s">
        <v>587</v>
      </c>
      <c r="B58" s="89">
        <v>612</v>
      </c>
      <c r="C58" s="87" t="s">
        <v>256</v>
      </c>
      <c r="D58" s="580">
        <f>'2.a'!D58+'2.b'!D58</f>
        <v>0</v>
      </c>
      <c r="E58" s="581">
        <f>'2.a'!E58+'2.b'!E58</f>
        <v>0</v>
      </c>
      <c r="F58" s="86"/>
    </row>
    <row r="59" spans="1:6" ht="12.75">
      <c r="A59" s="28" t="s">
        <v>588</v>
      </c>
      <c r="B59" s="89">
        <v>613</v>
      </c>
      <c r="C59" s="87" t="s">
        <v>259</v>
      </c>
      <c r="D59" s="580">
        <f>'2.a'!D59+'2.b'!D59</f>
        <v>0</v>
      </c>
      <c r="E59" s="581">
        <f>'2.a'!E59+'2.b'!E59</f>
        <v>0</v>
      </c>
      <c r="F59" s="86"/>
    </row>
    <row r="60" spans="1:6" ht="12.75">
      <c r="A60" s="28" t="s">
        <v>589</v>
      </c>
      <c r="B60" s="89">
        <v>614</v>
      </c>
      <c r="C60" s="87" t="s">
        <v>262</v>
      </c>
      <c r="D60" s="580">
        <f>'2.a'!D60+'2.b'!D60</f>
        <v>0</v>
      </c>
      <c r="E60" s="581">
        <f>'2.a'!E60+'2.b'!E60</f>
        <v>0</v>
      </c>
      <c r="F60" s="86"/>
    </row>
    <row r="61" spans="1:6" ht="12.75">
      <c r="A61" s="28" t="s">
        <v>590</v>
      </c>
      <c r="B61" s="89" t="s">
        <v>591</v>
      </c>
      <c r="C61" s="87" t="s">
        <v>265</v>
      </c>
      <c r="D61" s="582">
        <f>SUM(D62:D65)</f>
        <v>0</v>
      </c>
      <c r="E61" s="583">
        <f>SUM(E62:E65)</f>
        <v>0</v>
      </c>
      <c r="F61" s="86"/>
    </row>
    <row r="62" spans="1:6" ht="12.75">
      <c r="A62" s="28" t="s">
        <v>592</v>
      </c>
      <c r="B62" s="89">
        <v>621</v>
      </c>
      <c r="C62" s="87" t="s">
        <v>268</v>
      </c>
      <c r="D62" s="580">
        <f>'2.a'!D62+'2.b'!D62</f>
        <v>0</v>
      </c>
      <c r="E62" s="581">
        <f>'2.a'!E62+'2.b'!E62</f>
        <v>0</v>
      </c>
      <c r="F62" s="86"/>
    </row>
    <row r="63" spans="1:6" ht="12.75">
      <c r="A63" s="28" t="s">
        <v>593</v>
      </c>
      <c r="B63" s="89">
        <v>622</v>
      </c>
      <c r="C63" s="87" t="s">
        <v>271</v>
      </c>
      <c r="D63" s="580">
        <f>'2.a'!D63+'2.b'!D63</f>
        <v>0</v>
      </c>
      <c r="E63" s="581">
        <f>'2.a'!E63+'2.b'!E63</f>
        <v>0</v>
      </c>
      <c r="F63" s="86"/>
    </row>
    <row r="64" spans="1:6" ht="12.75">
      <c r="A64" s="28" t="s">
        <v>594</v>
      </c>
      <c r="B64" s="89">
        <v>623</v>
      </c>
      <c r="C64" s="87" t="s">
        <v>274</v>
      </c>
      <c r="D64" s="580">
        <f>'2.a'!D64+'2.b'!D64</f>
        <v>0</v>
      </c>
      <c r="E64" s="581">
        <f>'2.a'!E64+'2.b'!E64</f>
        <v>0</v>
      </c>
      <c r="F64" s="86"/>
    </row>
    <row r="65" spans="1:6" ht="12.75">
      <c r="A65" s="28" t="s">
        <v>595</v>
      </c>
      <c r="B65" s="89">
        <v>624</v>
      </c>
      <c r="C65" s="87" t="s">
        <v>276</v>
      </c>
      <c r="D65" s="580">
        <f>'2.a'!D65+'2.b'!D65</f>
        <v>0</v>
      </c>
      <c r="E65" s="581">
        <f>'2.a'!E65+'2.b'!E65</f>
        <v>0</v>
      </c>
      <c r="F65" s="86"/>
    </row>
    <row r="66" spans="1:6" ht="12.75">
      <c r="A66" s="28" t="s">
        <v>596</v>
      </c>
      <c r="B66" s="89" t="s">
        <v>597</v>
      </c>
      <c r="C66" s="87" t="s">
        <v>279</v>
      </c>
      <c r="D66" s="582">
        <f>SUM(D67:D73)</f>
        <v>43172.327000000005</v>
      </c>
      <c r="E66" s="583">
        <f>SUM(E67:E73)</f>
        <v>12.983</v>
      </c>
      <c r="F66" s="86"/>
    </row>
    <row r="67" spans="1:6" ht="12.75">
      <c r="A67" s="28" t="s">
        <v>598</v>
      </c>
      <c r="B67" s="89">
        <v>641</v>
      </c>
      <c r="C67" s="87" t="s">
        <v>282</v>
      </c>
      <c r="D67" s="580">
        <f>'2.a'!D67+'2.b'!D67</f>
        <v>0</v>
      </c>
      <c r="E67" s="581">
        <f>'2.a'!E67+'2.b'!E67</f>
        <v>0</v>
      </c>
      <c r="F67" s="86"/>
    </row>
    <row r="68" spans="1:6" ht="12.75">
      <c r="A68" s="28" t="s">
        <v>599</v>
      </c>
      <c r="B68" s="89">
        <v>642</v>
      </c>
      <c r="C68" s="87" t="s">
        <v>284</v>
      </c>
      <c r="D68" s="580">
        <f>'2.a'!D68+'2.b'!D68</f>
        <v>0</v>
      </c>
      <c r="E68" s="581">
        <f>'2.a'!E68+'2.b'!E68</f>
        <v>0</v>
      </c>
      <c r="F68" s="86"/>
    </row>
    <row r="69" spans="1:6" ht="12.75">
      <c r="A69" s="28" t="s">
        <v>600</v>
      </c>
      <c r="B69" s="89">
        <v>643</v>
      </c>
      <c r="C69" s="87" t="s">
        <v>287</v>
      </c>
      <c r="D69" s="580">
        <f>'2.a'!D69+'2.b'!D69</f>
        <v>0</v>
      </c>
      <c r="E69" s="581">
        <f>'2.a'!E69+'2.b'!E69</f>
        <v>0</v>
      </c>
      <c r="F69" s="86"/>
    </row>
    <row r="70" spans="1:6" ht="12.75">
      <c r="A70" s="28" t="s">
        <v>601</v>
      </c>
      <c r="B70" s="89">
        <v>644</v>
      </c>
      <c r="C70" s="87" t="s">
        <v>290</v>
      </c>
      <c r="D70" s="580">
        <f>'2.a'!D70+'2.b'!D70</f>
        <v>1128.319</v>
      </c>
      <c r="E70" s="581">
        <f>'2.a'!E70+'2.b'!E70</f>
        <v>0</v>
      </c>
      <c r="F70" s="86"/>
    </row>
    <row r="71" spans="1:6" ht="12.75">
      <c r="A71" s="28" t="s">
        <v>602</v>
      </c>
      <c r="B71" s="89">
        <v>645</v>
      </c>
      <c r="C71" s="87" t="s">
        <v>293</v>
      </c>
      <c r="D71" s="580">
        <f>'2.a'!D71+'2.b'!D71</f>
        <v>15.558</v>
      </c>
      <c r="E71" s="581">
        <f>'2.a'!E71+'2.b'!E71</f>
        <v>0</v>
      </c>
      <c r="F71" s="86"/>
    </row>
    <row r="72" spans="1:6" ht="12.75">
      <c r="A72" s="28" t="s">
        <v>603</v>
      </c>
      <c r="B72" s="89">
        <v>648</v>
      </c>
      <c r="C72" s="87" t="s">
        <v>296</v>
      </c>
      <c r="D72" s="580">
        <f>'2.a'!D72+'2.b'!D72</f>
        <v>14504.853</v>
      </c>
      <c r="E72" s="581">
        <f>'2.a'!E72+'2.b'!E72</f>
        <v>0</v>
      </c>
      <c r="F72" s="86"/>
    </row>
    <row r="73" spans="1:6" ht="12.75">
      <c r="A73" s="28" t="s">
        <v>604</v>
      </c>
      <c r="B73" s="89">
        <v>649</v>
      </c>
      <c r="C73" s="87" t="s">
        <v>299</v>
      </c>
      <c r="D73" s="580">
        <f>'2.a'!D73+'2.b'!D73</f>
        <v>27523.597</v>
      </c>
      <c r="E73" s="581">
        <f>'2.a'!E73+'2.b'!E73</f>
        <v>12.983</v>
      </c>
      <c r="F73" s="86"/>
    </row>
    <row r="74" spans="1:6" ht="12.75" customHeight="1">
      <c r="A74" s="28" t="s">
        <v>855</v>
      </c>
      <c r="B74" s="89" t="s">
        <v>605</v>
      </c>
      <c r="C74" s="87" t="s">
        <v>301</v>
      </c>
      <c r="D74" s="582">
        <f>SUM(D75:D81)</f>
        <v>0</v>
      </c>
      <c r="E74" s="583">
        <f>SUM(E75:E81)</f>
        <v>0</v>
      </c>
      <c r="F74" s="86"/>
    </row>
    <row r="75" spans="1:6" ht="12.75">
      <c r="A75" s="28" t="s">
        <v>856</v>
      </c>
      <c r="B75" s="89">
        <v>652</v>
      </c>
      <c r="C75" s="87" t="s">
        <v>304</v>
      </c>
      <c r="D75" s="580">
        <f>'2.a'!D75+'2.b'!D75</f>
        <v>0</v>
      </c>
      <c r="E75" s="581">
        <f>'2.a'!E75+'2.b'!E75</f>
        <v>0</v>
      </c>
      <c r="F75" s="86"/>
    </row>
    <row r="76" spans="1:6" ht="12.75">
      <c r="A76" s="28" t="s">
        <v>606</v>
      </c>
      <c r="B76" s="89">
        <v>653</v>
      </c>
      <c r="C76" s="87" t="s">
        <v>306</v>
      </c>
      <c r="D76" s="580">
        <f>'2.a'!D76+'2.b'!D76</f>
        <v>0</v>
      </c>
      <c r="E76" s="581">
        <f>'2.a'!E76+'2.b'!E76</f>
        <v>0</v>
      </c>
      <c r="F76" s="86"/>
    </row>
    <row r="77" spans="1:6" ht="12.75">
      <c r="A77" s="28" t="s">
        <v>607</v>
      </c>
      <c r="B77" s="89">
        <v>654</v>
      </c>
      <c r="C77" s="87" t="s">
        <v>308</v>
      </c>
      <c r="D77" s="580">
        <f>'2.a'!D77+'2.b'!D77</f>
        <v>0</v>
      </c>
      <c r="E77" s="581">
        <f>'2.a'!E77+'2.b'!E77</f>
        <v>0</v>
      </c>
      <c r="F77" s="86"/>
    </row>
    <row r="78" spans="1:6" ht="12.75">
      <c r="A78" s="28" t="s">
        <v>608</v>
      </c>
      <c r="B78" s="89">
        <v>655</v>
      </c>
      <c r="C78" s="87" t="s">
        <v>311</v>
      </c>
      <c r="D78" s="580">
        <f>'2.a'!D78+'2.b'!D78</f>
        <v>0</v>
      </c>
      <c r="E78" s="581">
        <f>'2.a'!E78+'2.b'!E78</f>
        <v>0</v>
      </c>
      <c r="F78" s="86"/>
    </row>
    <row r="79" spans="1:6" ht="12.75">
      <c r="A79" s="28" t="s">
        <v>609</v>
      </c>
      <c r="B79" s="89">
        <v>656</v>
      </c>
      <c r="C79" s="87" t="s">
        <v>314</v>
      </c>
      <c r="D79" s="580">
        <f>'2.a'!D79+'2.b'!D79</f>
        <v>0</v>
      </c>
      <c r="E79" s="581">
        <f>'2.a'!E79+'2.b'!E79</f>
        <v>0</v>
      </c>
      <c r="F79" s="86"/>
    </row>
    <row r="80" spans="1:6" ht="12.75">
      <c r="A80" s="28" t="s">
        <v>610</v>
      </c>
      <c r="B80" s="89">
        <v>657</v>
      </c>
      <c r="C80" s="87" t="s">
        <v>317</v>
      </c>
      <c r="D80" s="580">
        <f>'2.a'!D80+'2.b'!D80</f>
        <v>0</v>
      </c>
      <c r="E80" s="581">
        <f>'2.a'!E80+'2.b'!E80</f>
        <v>0</v>
      </c>
      <c r="F80" s="86"/>
    </row>
    <row r="81" spans="1:6" ht="12.75">
      <c r="A81" s="28" t="s">
        <v>611</v>
      </c>
      <c r="B81" s="89">
        <v>659</v>
      </c>
      <c r="C81" s="87" t="s">
        <v>320</v>
      </c>
      <c r="D81" s="580">
        <f>'2.a'!D81+'2.b'!D81</f>
        <v>0</v>
      </c>
      <c r="E81" s="581">
        <f>'2.a'!E81+'2.b'!E81</f>
        <v>0</v>
      </c>
      <c r="F81" s="86"/>
    </row>
    <row r="82" spans="1:6" ht="12.75">
      <c r="A82" s="28" t="s">
        <v>612</v>
      </c>
      <c r="B82" s="89" t="s">
        <v>613</v>
      </c>
      <c r="C82" s="87" t="s">
        <v>323</v>
      </c>
      <c r="D82" s="582">
        <f>SUM(D83:D85)</f>
        <v>0</v>
      </c>
      <c r="E82" s="583">
        <f>SUM(E83:E85)</f>
        <v>0</v>
      </c>
      <c r="F82" s="86"/>
    </row>
    <row r="83" spans="1:6" ht="12.75">
      <c r="A83" s="28" t="s">
        <v>614</v>
      </c>
      <c r="B83" s="89">
        <v>681</v>
      </c>
      <c r="C83" s="87" t="s">
        <v>326</v>
      </c>
      <c r="D83" s="580">
        <f>'2.a'!D83+'2.b'!D83</f>
        <v>0</v>
      </c>
      <c r="E83" s="581">
        <f>'2.a'!E83+'2.b'!E83</f>
        <v>0</v>
      </c>
      <c r="F83" s="86"/>
    </row>
    <row r="84" spans="1:6" ht="12.75">
      <c r="A84" s="28" t="s">
        <v>615</v>
      </c>
      <c r="B84" s="89">
        <v>682</v>
      </c>
      <c r="C84" s="87" t="s">
        <v>329</v>
      </c>
      <c r="D84" s="580">
        <f>'2.a'!D84+'2.b'!D84</f>
        <v>0</v>
      </c>
      <c r="E84" s="581">
        <f>'2.a'!E84+'2.b'!E84</f>
        <v>0</v>
      </c>
      <c r="F84" s="86"/>
    </row>
    <row r="85" spans="1:6" ht="12.75">
      <c r="A85" s="28" t="s">
        <v>616</v>
      </c>
      <c r="B85" s="89">
        <v>684</v>
      </c>
      <c r="C85" s="87" t="s">
        <v>332</v>
      </c>
      <c r="D85" s="580">
        <f>'2.a'!D85+'2.b'!D85</f>
        <v>0</v>
      </c>
      <c r="E85" s="581">
        <f>'2.a'!E85+'2.b'!E85</f>
        <v>0</v>
      </c>
      <c r="F85" s="86"/>
    </row>
    <row r="86" spans="1:6" ht="12.75">
      <c r="A86" s="28" t="s">
        <v>617</v>
      </c>
      <c r="B86" s="89" t="s">
        <v>618</v>
      </c>
      <c r="C86" s="87" t="s">
        <v>335</v>
      </c>
      <c r="D86" s="582">
        <f>D87</f>
        <v>203738.186</v>
      </c>
      <c r="E86" s="583">
        <f>E87</f>
        <v>0</v>
      </c>
      <c r="F86" s="86"/>
    </row>
    <row r="87" spans="1:6" ht="12.75">
      <c r="A87" s="28" t="s">
        <v>619</v>
      </c>
      <c r="B87" s="89">
        <v>691</v>
      </c>
      <c r="C87" s="87" t="s">
        <v>338</v>
      </c>
      <c r="D87" s="580">
        <f>'2.a'!D87+'2.b'!D87</f>
        <v>203738.186</v>
      </c>
      <c r="E87" s="581">
        <f>'2.a'!E87+'2.b'!E87</f>
        <v>0</v>
      </c>
      <c r="F87" s="86"/>
    </row>
    <row r="88" spans="1:6" ht="25.5">
      <c r="A88" s="28" t="s">
        <v>620</v>
      </c>
      <c r="B88" s="90" t="s">
        <v>812</v>
      </c>
      <c r="C88" s="87" t="s">
        <v>341</v>
      </c>
      <c r="D88" s="582">
        <f>D52+D56+D61+D66+D74+D82+D86</f>
        <v>274667.886</v>
      </c>
      <c r="E88" s="583">
        <f>E52+E56+E61+E66+E74+E82+E86</f>
        <v>3616.802</v>
      </c>
      <c r="F88" s="86"/>
    </row>
    <row r="89" spans="1:6" ht="12.75">
      <c r="A89" s="568" t="s">
        <v>1064</v>
      </c>
      <c r="B89" s="570">
        <v>899</v>
      </c>
      <c r="C89" s="569" t="s">
        <v>1065</v>
      </c>
      <c r="D89" s="580">
        <f>'2.a'!D89+'2.b'!D89</f>
        <v>1542.031</v>
      </c>
      <c r="E89" s="581">
        <f>'2.a'!E89+'2.b'!E89</f>
        <v>0</v>
      </c>
      <c r="F89" s="86"/>
    </row>
    <row r="90" spans="1:6" ht="12.75">
      <c r="A90" s="568" t="s">
        <v>1066</v>
      </c>
      <c r="B90" s="570">
        <v>692</v>
      </c>
      <c r="C90" s="569" t="s">
        <v>1067</v>
      </c>
      <c r="D90" s="580">
        <f>'2.a'!D90+'2.b'!D90</f>
        <v>1988.027</v>
      </c>
      <c r="E90" s="581">
        <f>'2.a'!E90+'2.b'!E90</f>
        <v>0</v>
      </c>
      <c r="F90" s="86"/>
    </row>
    <row r="91" spans="1:6" ht="16.5" customHeight="1">
      <c r="A91" s="571" t="s">
        <v>1068</v>
      </c>
      <c r="B91" s="572" t="s">
        <v>1070</v>
      </c>
      <c r="C91" s="573" t="s">
        <v>1069</v>
      </c>
      <c r="D91" s="588">
        <f>SUM(D88:D90)</f>
        <v>278197.944</v>
      </c>
      <c r="E91" s="589">
        <f>SUM(E88:E90)</f>
        <v>3616.802</v>
      </c>
      <c r="F91" s="86"/>
    </row>
    <row r="92" spans="1:6" ht="12.75">
      <c r="A92" s="91" t="s">
        <v>621</v>
      </c>
      <c r="B92" s="574" t="s">
        <v>1071</v>
      </c>
      <c r="C92" s="575" t="s">
        <v>344</v>
      </c>
      <c r="D92" s="588">
        <f>D91-D50</f>
        <v>2356.2880000000005</v>
      </c>
      <c r="E92" s="589">
        <f>E91-E50</f>
        <v>356.0330000000008</v>
      </c>
      <c r="F92" s="86"/>
    </row>
    <row r="93" spans="1:6" ht="12.75">
      <c r="A93" s="28" t="s">
        <v>622</v>
      </c>
      <c r="B93" s="89">
        <v>591</v>
      </c>
      <c r="C93" s="87" t="s">
        <v>347</v>
      </c>
      <c r="D93" s="580">
        <f>'2.a'!D93+'2.b'!D93</f>
        <v>0</v>
      </c>
      <c r="E93" s="581">
        <f>'2.a'!E93+'2.b'!E93</f>
        <v>0</v>
      </c>
      <c r="F93" s="86"/>
    </row>
    <row r="94" spans="1:6" ht="13.5" thickBot="1">
      <c r="A94" s="350" t="s">
        <v>623</v>
      </c>
      <c r="B94" s="576" t="s">
        <v>624</v>
      </c>
      <c r="C94" s="577" t="s">
        <v>350</v>
      </c>
      <c r="D94" s="590">
        <f>D92-D93</f>
        <v>2356.2880000000005</v>
      </c>
      <c r="E94" s="591">
        <f>E92-E93</f>
        <v>356.0330000000008</v>
      </c>
      <c r="F94" s="86"/>
    </row>
    <row r="95" spans="1:6" ht="24" customHeight="1" thickBot="1">
      <c r="A95" s="1077"/>
      <c r="B95" s="1075"/>
      <c r="C95" s="1074"/>
      <c r="D95" s="1078" t="s">
        <v>875</v>
      </c>
      <c r="E95" s="1076"/>
      <c r="F95" s="79"/>
    </row>
    <row r="96" spans="1:5" ht="12.75" customHeight="1">
      <c r="A96" s="218" t="s">
        <v>625</v>
      </c>
      <c r="B96" s="30" t="s">
        <v>737</v>
      </c>
      <c r="C96" s="31" t="s">
        <v>353</v>
      </c>
      <c r="D96" s="1069">
        <f>+D92+E92</f>
        <v>2712.3210000000013</v>
      </c>
      <c r="E96" s="1070"/>
    </row>
    <row r="97" spans="1:5" ht="12.75" customHeight="1" thickBot="1">
      <c r="A97" s="217" t="s">
        <v>626</v>
      </c>
      <c r="B97" s="33" t="s">
        <v>738</v>
      </c>
      <c r="C97" s="29" t="s">
        <v>356</v>
      </c>
      <c r="D97" s="1100">
        <f>+D94+E94</f>
        <v>2712.3210000000013</v>
      </c>
      <c r="E97" s="1101"/>
    </row>
    <row r="98" spans="1:3" ht="12.75" customHeight="1">
      <c r="A98" s="92"/>
      <c r="B98" s="35"/>
      <c r="C98" s="35"/>
    </row>
    <row r="99" spans="1:3" ht="12.75" customHeight="1">
      <c r="A99" s="34" t="s">
        <v>789</v>
      </c>
      <c r="B99" s="35"/>
      <c r="C99" s="35"/>
    </row>
    <row r="100" spans="1:3" ht="12.75" customHeight="1">
      <c r="A100" s="26" t="s">
        <v>813</v>
      </c>
      <c r="B100" s="35"/>
      <c r="C100" s="35"/>
    </row>
    <row r="101" spans="1:3" ht="12.75">
      <c r="A101" s="26" t="s">
        <v>816</v>
      </c>
      <c r="B101" s="27"/>
      <c r="C101" s="27"/>
    </row>
    <row r="102" spans="1:3" ht="12.75">
      <c r="A102" s="104" t="s">
        <v>810</v>
      </c>
      <c r="B102" s="27"/>
      <c r="C102" s="27"/>
    </row>
    <row r="103" ht="12.75">
      <c r="A103" s="104"/>
    </row>
  </sheetData>
  <sheetProtection sheet="1"/>
  <mergeCells count="10">
    <mergeCell ref="D97:E97"/>
    <mergeCell ref="A3:E3"/>
    <mergeCell ref="A51:E51"/>
    <mergeCell ref="D95:E95"/>
    <mergeCell ref="A95:C95"/>
    <mergeCell ref="D96:E96"/>
    <mergeCell ref="A1:E1"/>
    <mergeCell ref="A2:E2"/>
    <mergeCell ref="B6:C6"/>
    <mergeCell ref="A4:E4"/>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50" max="255" man="1"/>
  </rowBreaks>
  <ignoredErrors>
    <ignoredError sqref="C7:C48 C92:C94 C96:C98 C52:C88" numberStoredAsText="1"/>
  </ignoredErrors>
</worksheet>
</file>

<file path=xl/worksheets/sheet20.xml><?xml version="1.0" encoding="utf-8"?>
<worksheet xmlns="http://schemas.openxmlformats.org/spreadsheetml/2006/main" xmlns:r="http://schemas.openxmlformats.org/officeDocument/2006/relationships">
  <dimension ref="A1:E22"/>
  <sheetViews>
    <sheetView workbookViewId="0" topLeftCell="A1">
      <selection activeCell="C8" sqref="C8"/>
    </sheetView>
  </sheetViews>
  <sheetFormatPr defaultColWidth="9.140625" defaultRowHeight="15"/>
  <cols>
    <col min="1" max="1" width="15.57421875" style="39" customWidth="1"/>
    <col min="2" max="2" width="32.00390625" style="39" customWidth="1"/>
    <col min="3" max="3" width="17.8515625" style="64" customWidth="1"/>
    <col min="4" max="16384" width="9.140625" style="39" customWidth="1"/>
  </cols>
  <sheetData>
    <row r="1" spans="1:5" ht="13.5" customHeight="1">
      <c r="A1" s="48" t="s">
        <v>989</v>
      </c>
      <c r="B1" s="41"/>
      <c r="D1" s="41"/>
      <c r="E1" s="41"/>
    </row>
    <row r="2" spans="1:5" ht="13.5" thickBot="1">
      <c r="A2" s="41"/>
      <c r="B2" s="41"/>
      <c r="C2" s="65" t="s">
        <v>648</v>
      </c>
      <c r="D2" s="41"/>
      <c r="E2" s="41"/>
    </row>
    <row r="3" spans="1:5" ht="13.5" thickBot="1">
      <c r="A3" s="1386" t="s">
        <v>668</v>
      </c>
      <c r="B3" s="1387"/>
      <c r="C3" s="60">
        <v>400</v>
      </c>
      <c r="D3" s="41"/>
      <c r="E3" s="41"/>
    </row>
    <row r="4" spans="1:5" ht="12.75">
      <c r="A4" s="1383" t="s">
        <v>670</v>
      </c>
      <c r="B4" s="61" t="s">
        <v>671</v>
      </c>
      <c r="C4" s="162">
        <v>600</v>
      </c>
      <c r="D4" s="41"/>
      <c r="E4" s="41"/>
    </row>
    <row r="5" spans="1:5" ht="12.75">
      <c r="A5" s="1384"/>
      <c r="B5" s="24" t="s">
        <v>696</v>
      </c>
      <c r="C5" s="108"/>
      <c r="D5" s="41"/>
      <c r="E5" s="41"/>
    </row>
    <row r="6" spans="1:5" ht="12.75">
      <c r="A6" s="1384"/>
      <c r="B6" s="24" t="s">
        <v>672</v>
      </c>
      <c r="C6" s="108"/>
      <c r="D6" s="41"/>
      <c r="E6" s="41"/>
    </row>
    <row r="7" spans="1:5" ht="12.75">
      <c r="A7" s="1384"/>
      <c r="B7" s="50" t="s">
        <v>674</v>
      </c>
      <c r="C7" s="111"/>
      <c r="D7" s="41"/>
      <c r="E7" s="41"/>
    </row>
    <row r="8" spans="1:5" ht="13.5" thickBot="1">
      <c r="A8" s="1384"/>
      <c r="B8" s="50" t="s">
        <v>877</v>
      </c>
      <c r="C8" s="111"/>
      <c r="D8" s="41"/>
      <c r="E8" s="41"/>
    </row>
    <row r="9" spans="1:5" ht="13.5" thickBot="1">
      <c r="A9" s="1385"/>
      <c r="B9" s="241" t="s">
        <v>652</v>
      </c>
      <c r="C9" s="188">
        <f>SUM(C4:C8)</f>
        <v>600</v>
      </c>
      <c r="D9" s="41"/>
      <c r="E9" s="41"/>
    </row>
    <row r="10" spans="1:5" ht="12.75">
      <c r="A10" s="1402" t="s">
        <v>675</v>
      </c>
      <c r="B10" s="61" t="s">
        <v>697</v>
      </c>
      <c r="C10" s="106"/>
      <c r="D10" s="41"/>
      <c r="E10" s="41"/>
    </row>
    <row r="11" spans="1:5" ht="12.75">
      <c r="A11" s="1384"/>
      <c r="B11" s="24" t="s">
        <v>698</v>
      </c>
      <c r="C11" s="108"/>
      <c r="D11" s="41"/>
      <c r="E11" s="41"/>
    </row>
    <row r="12" spans="1:5" ht="12.75">
      <c r="A12" s="1384"/>
      <c r="B12" s="24" t="s">
        <v>677</v>
      </c>
      <c r="C12" s="108"/>
      <c r="D12" s="41"/>
      <c r="E12" s="41"/>
    </row>
    <row r="13" spans="1:5" ht="12.75">
      <c r="A13" s="1384"/>
      <c r="B13" s="24" t="s">
        <v>679</v>
      </c>
      <c r="C13" s="108"/>
      <c r="D13" s="41"/>
      <c r="E13" s="41"/>
    </row>
    <row r="14" spans="1:5" ht="13.5" thickBot="1">
      <c r="A14" s="1384"/>
      <c r="B14" s="24" t="s">
        <v>878</v>
      </c>
      <c r="C14" s="108"/>
      <c r="D14" s="41"/>
      <c r="E14" s="41"/>
    </row>
    <row r="15" spans="1:5" ht="13.5" thickBot="1">
      <c r="A15" s="1385"/>
      <c r="B15" s="241" t="s">
        <v>652</v>
      </c>
      <c r="C15" s="188">
        <f>SUM(C10:C14)</f>
        <v>0</v>
      </c>
      <c r="D15" s="41"/>
      <c r="E15" s="41"/>
    </row>
    <row r="16" spans="1:5" ht="13.5" thickBot="1">
      <c r="A16" s="1386" t="s">
        <v>669</v>
      </c>
      <c r="B16" s="1387"/>
      <c r="C16" s="188">
        <f>C3+C9-C15</f>
        <v>1000</v>
      </c>
      <c r="D16" s="41"/>
      <c r="E16" s="41"/>
    </row>
    <row r="17" spans="1:5" ht="12.75">
      <c r="A17" s="41"/>
      <c r="B17" s="25"/>
      <c r="C17" s="63"/>
      <c r="D17" s="41"/>
      <c r="E17" s="41"/>
    </row>
    <row r="18" spans="1:5" ht="12.75">
      <c r="A18" s="8" t="s">
        <v>789</v>
      </c>
      <c r="B18" s="41"/>
      <c r="C18" s="63"/>
      <c r="D18" s="41"/>
      <c r="E18" s="41"/>
    </row>
    <row r="19" spans="1:5" ht="12.75">
      <c r="A19" s="8" t="s">
        <v>800</v>
      </c>
      <c r="B19" s="41"/>
      <c r="C19" s="63"/>
      <c r="D19" s="41"/>
      <c r="E19" s="41"/>
    </row>
    <row r="20" spans="1:5" ht="12.75">
      <c r="A20" s="41"/>
      <c r="B20" s="41"/>
      <c r="C20" s="63"/>
      <c r="D20" s="41"/>
      <c r="E20" s="41"/>
    </row>
    <row r="21" spans="1:5" ht="12.75">
      <c r="A21" s="41"/>
      <c r="B21" s="41"/>
      <c r="C21" s="63"/>
      <c r="D21" s="41"/>
      <c r="E21" s="41"/>
    </row>
    <row r="22" spans="1:5" ht="12.75">
      <c r="A22" s="41"/>
      <c r="B22" s="41"/>
      <c r="C22" s="63"/>
      <c r="D22" s="41"/>
      <c r="E22" s="41"/>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J38"/>
  <sheetViews>
    <sheetView workbookViewId="0" topLeftCell="A1">
      <selection activeCell="E32" sqref="E32"/>
    </sheetView>
  </sheetViews>
  <sheetFormatPr defaultColWidth="9.140625" defaultRowHeight="15"/>
  <cols>
    <col min="1" max="1" width="13.57421875" style="10" customWidth="1"/>
    <col min="2" max="2" width="6.8515625" style="10" customWidth="1"/>
    <col min="3" max="3" width="66.8515625" style="10" customWidth="1"/>
    <col min="4" max="6" width="10.421875" style="58" customWidth="1"/>
    <col min="7" max="7" width="17.57421875" style="10" customWidth="1"/>
    <col min="8" max="16384" width="9.140625" style="10" customWidth="1"/>
  </cols>
  <sheetData>
    <row r="1" spans="1:10" ht="15.75">
      <c r="A1" s="368" t="s">
        <v>990</v>
      </c>
      <c r="B1" s="360"/>
      <c r="C1" s="360"/>
      <c r="D1" s="369"/>
      <c r="E1" s="369"/>
      <c r="F1" s="369"/>
      <c r="G1" s="360"/>
      <c r="H1" s="360"/>
      <c r="I1" s="360"/>
      <c r="J1" s="360"/>
    </row>
    <row r="2" spans="1:10" ht="13.5" thickBot="1">
      <c r="A2" s="360"/>
      <c r="B2" s="360"/>
      <c r="C2" s="360"/>
      <c r="D2" s="369"/>
      <c r="E2" s="369"/>
      <c r="F2" s="370" t="s">
        <v>648</v>
      </c>
      <c r="G2" s="360"/>
      <c r="H2" s="360"/>
      <c r="I2" s="360"/>
      <c r="J2" s="360"/>
    </row>
    <row r="3" spans="1:10" s="22" customFormat="1" ht="17.25" customHeight="1" thickBot="1">
      <c r="A3" s="371"/>
      <c r="B3" s="372"/>
      <c r="C3" s="373" t="s">
        <v>660</v>
      </c>
      <c r="D3" s="374" t="s">
        <v>699</v>
      </c>
      <c r="E3" s="374" t="s">
        <v>700</v>
      </c>
      <c r="F3" s="375" t="s">
        <v>653</v>
      </c>
      <c r="G3" s="376"/>
      <c r="H3" s="376"/>
      <c r="I3" s="376"/>
      <c r="J3" s="376"/>
    </row>
    <row r="4" spans="1:10" ht="12.75" customHeight="1">
      <c r="A4" s="1403" t="s">
        <v>668</v>
      </c>
      <c r="B4" s="377" t="s">
        <v>701</v>
      </c>
      <c r="C4" s="377"/>
      <c r="D4" s="105">
        <v>2822</v>
      </c>
      <c r="E4" s="105"/>
      <c r="F4" s="189">
        <f aca="true" t="shared" si="0" ref="F4:F17">SUM(D4:E4)</f>
        <v>2822</v>
      </c>
      <c r="G4" s="360"/>
      <c r="H4" s="360"/>
      <c r="I4" s="360"/>
      <c r="J4" s="360"/>
    </row>
    <row r="5" spans="1:10" ht="12.75" customHeight="1">
      <c r="A5" s="1403"/>
      <c r="B5" s="378" t="s">
        <v>702</v>
      </c>
      <c r="C5" s="378"/>
      <c r="D5" s="107">
        <v>2784</v>
      </c>
      <c r="E5" s="107"/>
      <c r="F5" s="190">
        <f t="shared" si="0"/>
        <v>2784</v>
      </c>
      <c r="G5" s="379"/>
      <c r="H5" s="380"/>
      <c r="I5" s="360"/>
      <c r="J5" s="360"/>
    </row>
    <row r="6" spans="1:10" ht="12.75" customHeight="1">
      <c r="A6" s="1403"/>
      <c r="B6" s="378" t="s">
        <v>748</v>
      </c>
      <c r="C6" s="378"/>
      <c r="D6" s="191">
        <v>2020</v>
      </c>
      <c r="E6" s="107"/>
      <c r="F6" s="192">
        <f t="shared" si="0"/>
        <v>2020</v>
      </c>
      <c r="G6" s="379"/>
      <c r="H6" s="380"/>
      <c r="I6" s="360"/>
      <c r="J6" s="360"/>
    </row>
    <row r="7" spans="1:10" ht="12.75" customHeight="1" thickBot="1">
      <c r="A7" s="1403"/>
      <c r="B7" s="381" t="s">
        <v>749</v>
      </c>
      <c r="C7" s="382"/>
      <c r="D7" s="193">
        <v>192</v>
      </c>
      <c r="E7" s="110"/>
      <c r="F7" s="194">
        <f t="shared" si="0"/>
        <v>192</v>
      </c>
      <c r="G7" s="379"/>
      <c r="H7" s="380"/>
      <c r="I7" s="360"/>
      <c r="J7" s="360"/>
    </row>
    <row r="8" spans="1:10" ht="13.5" thickBot="1">
      <c r="A8" s="1404"/>
      <c r="B8" s="383" t="s">
        <v>653</v>
      </c>
      <c r="C8" s="383"/>
      <c r="D8" s="384">
        <f>SUM(D4:D7)</f>
        <v>7818</v>
      </c>
      <c r="E8" s="384">
        <f>SUM(E4:E7)</f>
        <v>0</v>
      </c>
      <c r="F8" s="195">
        <f>SUM(F4:F7)</f>
        <v>7818</v>
      </c>
      <c r="G8" s="379"/>
      <c r="H8" s="380"/>
      <c r="I8" s="360"/>
      <c r="J8" s="360"/>
    </row>
    <row r="9" spans="1:10" ht="12.75">
      <c r="A9" s="1405" t="s">
        <v>703</v>
      </c>
      <c r="B9" s="377" t="s">
        <v>701</v>
      </c>
      <c r="C9" s="385"/>
      <c r="D9" s="196">
        <v>3018</v>
      </c>
      <c r="E9" s="196"/>
      <c r="F9" s="197">
        <f t="shared" si="0"/>
        <v>3018</v>
      </c>
      <c r="G9" s="386"/>
      <c r="H9" s="386"/>
      <c r="I9" s="386"/>
      <c r="J9" s="360"/>
    </row>
    <row r="10" spans="1:10" ht="12.75">
      <c r="A10" s="1406"/>
      <c r="B10" s="378" t="s">
        <v>702</v>
      </c>
      <c r="C10" s="387"/>
      <c r="D10" s="105">
        <v>1902</v>
      </c>
      <c r="E10" s="107"/>
      <c r="F10" s="198">
        <f t="shared" si="0"/>
        <v>1902</v>
      </c>
      <c r="G10" s="386"/>
      <c r="H10" s="386"/>
      <c r="I10" s="386"/>
      <c r="J10" s="360"/>
    </row>
    <row r="11" spans="1:10" ht="12.75">
      <c r="A11" s="1406"/>
      <c r="B11" s="378" t="s">
        <v>748</v>
      </c>
      <c r="C11" s="387"/>
      <c r="D11" s="105">
        <v>213</v>
      </c>
      <c r="E11" s="107"/>
      <c r="F11" s="198">
        <f t="shared" si="0"/>
        <v>213</v>
      </c>
      <c r="G11" s="360"/>
      <c r="H11" s="360"/>
      <c r="I11" s="360"/>
      <c r="J11" s="360"/>
    </row>
    <row r="12" spans="1:10" ht="13.5" thickBot="1">
      <c r="A12" s="1406"/>
      <c r="B12" s="381" t="s">
        <v>749</v>
      </c>
      <c r="C12" s="387"/>
      <c r="D12" s="107">
        <v>348</v>
      </c>
      <c r="E12" s="107"/>
      <c r="F12" s="199">
        <f t="shared" si="0"/>
        <v>348</v>
      </c>
      <c r="G12" s="360"/>
      <c r="H12" s="360"/>
      <c r="I12" s="360"/>
      <c r="J12" s="360"/>
    </row>
    <row r="13" spans="1:10" ht="13.5" thickBot="1">
      <c r="A13" s="1407"/>
      <c r="B13" s="388" t="s">
        <v>652</v>
      </c>
      <c r="C13" s="388"/>
      <c r="D13" s="200">
        <f>SUM(D9:D12)</f>
        <v>5481</v>
      </c>
      <c r="E13" s="200">
        <f>SUM(E9:E12)</f>
        <v>0</v>
      </c>
      <c r="F13" s="201">
        <f>SUM(D13:E13)</f>
        <v>5481</v>
      </c>
      <c r="G13" s="360"/>
      <c r="H13" s="360"/>
      <c r="I13" s="360"/>
      <c r="J13" s="360"/>
    </row>
    <row r="14" spans="1:10" ht="12.75">
      <c r="A14" s="1405" t="s">
        <v>704</v>
      </c>
      <c r="B14" s="377" t="s">
        <v>701</v>
      </c>
      <c r="C14" s="389"/>
      <c r="D14" s="105">
        <v>3455</v>
      </c>
      <c r="E14" s="105"/>
      <c r="F14" s="198">
        <f t="shared" si="0"/>
        <v>3455</v>
      </c>
      <c r="G14" s="386"/>
      <c r="H14" s="386"/>
      <c r="I14" s="386"/>
      <c r="J14" s="360"/>
    </row>
    <row r="15" spans="1:10" ht="12.75">
      <c r="A15" s="1406"/>
      <c r="B15" s="378" t="s">
        <v>702</v>
      </c>
      <c r="C15" s="387"/>
      <c r="D15" s="105">
        <v>1262</v>
      </c>
      <c r="E15" s="107"/>
      <c r="F15" s="198">
        <f t="shared" si="0"/>
        <v>1262</v>
      </c>
      <c r="G15" s="386"/>
      <c r="H15" s="386"/>
      <c r="I15" s="386"/>
      <c r="J15" s="360"/>
    </row>
    <row r="16" spans="1:10" ht="12.75">
      <c r="A16" s="1406"/>
      <c r="B16" s="378" t="s">
        <v>748</v>
      </c>
      <c r="C16" s="387"/>
      <c r="D16" s="105">
        <v>2020</v>
      </c>
      <c r="E16" s="107"/>
      <c r="F16" s="198">
        <f t="shared" si="0"/>
        <v>2020</v>
      </c>
      <c r="G16" s="360"/>
      <c r="H16" s="360"/>
      <c r="I16" s="360"/>
      <c r="J16" s="360"/>
    </row>
    <row r="17" spans="1:10" ht="13.5" thickBot="1">
      <c r="A17" s="1406"/>
      <c r="B17" s="381" t="s">
        <v>749</v>
      </c>
      <c r="C17" s="387"/>
      <c r="D17" s="107">
        <v>192</v>
      </c>
      <c r="E17" s="107"/>
      <c r="F17" s="199">
        <f t="shared" si="0"/>
        <v>192</v>
      </c>
      <c r="G17" s="360"/>
      <c r="H17" s="360"/>
      <c r="I17" s="360"/>
      <c r="J17" s="360"/>
    </row>
    <row r="18" spans="1:10" ht="13.5" thickBot="1">
      <c r="A18" s="1407"/>
      <c r="B18" s="383" t="s">
        <v>653</v>
      </c>
      <c r="C18" s="388"/>
      <c r="D18" s="200">
        <f>SUM(D14:D17)</f>
        <v>6929</v>
      </c>
      <c r="E18" s="200">
        <f>SUM(E14:E17)</f>
        <v>0</v>
      </c>
      <c r="F18" s="201">
        <f>SUM(D18:E18)</f>
        <v>6929</v>
      </c>
      <c r="G18" s="360"/>
      <c r="H18" s="360"/>
      <c r="I18" s="360"/>
      <c r="J18" s="360"/>
    </row>
    <row r="19" spans="1:10" ht="12.75">
      <c r="A19" s="1403" t="s">
        <v>669</v>
      </c>
      <c r="B19" s="377" t="s">
        <v>701</v>
      </c>
      <c r="C19" s="377"/>
      <c r="D19" s="202">
        <f aca="true" t="shared" si="1" ref="D19:E22">D4+D9-D14</f>
        <v>2385</v>
      </c>
      <c r="E19" s="202">
        <f t="shared" si="1"/>
        <v>0</v>
      </c>
      <c r="F19" s="189">
        <f>SUM(D19:E19)</f>
        <v>2385</v>
      </c>
      <c r="G19" s="360"/>
      <c r="H19" s="360"/>
      <c r="I19" s="360"/>
      <c r="J19" s="360"/>
    </row>
    <row r="20" spans="1:10" ht="12.75">
      <c r="A20" s="1403"/>
      <c r="B20" s="378" t="s">
        <v>702</v>
      </c>
      <c r="C20" s="378"/>
      <c r="D20" s="202">
        <f t="shared" si="1"/>
        <v>3424</v>
      </c>
      <c r="E20" s="202">
        <f>E5+E10-E15</f>
        <v>0</v>
      </c>
      <c r="F20" s="190">
        <f>SUM(D20:E20)</f>
        <v>3424</v>
      </c>
      <c r="G20" s="360"/>
      <c r="H20" s="360"/>
      <c r="I20" s="360"/>
      <c r="J20" s="360"/>
    </row>
    <row r="21" spans="1:10" ht="12.75">
      <c r="A21" s="1403"/>
      <c r="B21" s="378" t="s">
        <v>748</v>
      </c>
      <c r="C21" s="378"/>
      <c r="D21" s="202">
        <f t="shared" si="1"/>
        <v>213</v>
      </c>
      <c r="E21" s="202">
        <f t="shared" si="1"/>
        <v>0</v>
      </c>
      <c r="F21" s="192">
        <f>SUM(D21:E21)</f>
        <v>213</v>
      </c>
      <c r="G21" s="360"/>
      <c r="H21" s="360"/>
      <c r="I21" s="360"/>
      <c r="J21" s="360"/>
    </row>
    <row r="22" spans="1:10" ht="13.5" thickBot="1">
      <c r="A22" s="1403"/>
      <c r="B22" s="381" t="s">
        <v>749</v>
      </c>
      <c r="C22" s="378"/>
      <c r="D22" s="202">
        <f t="shared" si="1"/>
        <v>348</v>
      </c>
      <c r="E22" s="202">
        <f t="shared" si="1"/>
        <v>0</v>
      </c>
      <c r="F22" s="192">
        <f>SUM(D22:E22)</f>
        <v>348</v>
      </c>
      <c r="G22" s="360"/>
      <c r="H22" s="360"/>
      <c r="I22" s="360"/>
      <c r="J22" s="360"/>
    </row>
    <row r="23" spans="1:10" ht="13.5" thickBot="1">
      <c r="A23" s="1404"/>
      <c r="B23" s="383" t="s">
        <v>653</v>
      </c>
      <c r="C23" s="383"/>
      <c r="D23" s="384">
        <f>SUM(D19:D22)</f>
        <v>6370</v>
      </c>
      <c r="E23" s="384">
        <f>SUM(E19:E22)</f>
        <v>0</v>
      </c>
      <c r="F23" s="195">
        <f>SUM(F19:F22)</f>
        <v>6370</v>
      </c>
      <c r="G23" s="360"/>
      <c r="H23" s="360"/>
      <c r="I23" s="360"/>
      <c r="J23" s="360"/>
    </row>
    <row r="24" spans="1:10" ht="12.75">
      <c r="A24" s="360"/>
      <c r="B24" s="360"/>
      <c r="C24" s="360"/>
      <c r="D24" s="369"/>
      <c r="E24" s="369"/>
      <c r="F24" s="369"/>
      <c r="G24" s="360"/>
      <c r="H24" s="360"/>
      <c r="I24" s="360"/>
      <c r="J24" s="360"/>
    </row>
    <row r="25" spans="1:10" ht="12.75">
      <c r="A25" s="390"/>
      <c r="B25" s="360"/>
      <c r="C25" s="360"/>
      <c r="D25" s="391"/>
      <c r="E25" s="369"/>
      <c r="F25" s="369"/>
      <c r="G25" s="360"/>
      <c r="H25" s="360"/>
      <c r="I25" s="360"/>
      <c r="J25" s="360"/>
    </row>
    <row r="26" spans="1:10" ht="12.75">
      <c r="A26" s="360"/>
      <c r="B26" s="390"/>
      <c r="C26" s="360"/>
      <c r="D26" s="369"/>
      <c r="E26" s="369"/>
      <c r="F26" s="369"/>
      <c r="G26" s="360"/>
      <c r="H26" s="360"/>
      <c r="I26" s="360"/>
      <c r="J26" s="360"/>
    </row>
    <row r="27" spans="1:10" ht="12.75">
      <c r="A27" s="360"/>
      <c r="B27" s="360"/>
      <c r="C27" s="360"/>
      <c r="D27" s="369"/>
      <c r="E27" s="369"/>
      <c r="F27" s="369"/>
      <c r="G27" s="360"/>
      <c r="H27" s="360"/>
      <c r="I27" s="360"/>
      <c r="J27" s="360"/>
    </row>
    <row r="28" spans="1:10" ht="12.75">
      <c r="A28" s="360"/>
      <c r="B28" s="360"/>
      <c r="C28" s="360"/>
      <c r="D28" s="369"/>
      <c r="E28" s="369"/>
      <c r="F28" s="369"/>
      <c r="G28" s="360"/>
      <c r="H28" s="360"/>
      <c r="I28" s="360"/>
      <c r="J28" s="360"/>
    </row>
    <row r="29" spans="1:10" ht="12.75">
      <c r="A29" s="360"/>
      <c r="B29" s="360"/>
      <c r="C29" s="360"/>
      <c r="D29" s="369"/>
      <c r="E29" s="369"/>
      <c r="F29" s="369"/>
      <c r="G29" s="360"/>
      <c r="H29" s="360"/>
      <c r="I29" s="360"/>
      <c r="J29" s="360"/>
    </row>
    <row r="30" spans="1:10" ht="12.75">
      <c r="A30" s="360"/>
      <c r="B30" s="360"/>
      <c r="C30" s="360"/>
      <c r="D30" s="369"/>
      <c r="E30" s="369"/>
      <c r="F30" s="369"/>
      <c r="G30" s="360"/>
      <c r="H30" s="360"/>
      <c r="I30" s="360"/>
      <c r="J30" s="360"/>
    </row>
    <row r="31" spans="1:10" ht="12.75">
      <c r="A31" s="360"/>
      <c r="B31" s="360"/>
      <c r="C31" s="360"/>
      <c r="D31" s="369"/>
      <c r="E31" s="369"/>
      <c r="F31" s="369"/>
      <c r="G31" s="360"/>
      <c r="H31" s="360"/>
      <c r="I31" s="360"/>
      <c r="J31" s="360"/>
    </row>
    <row r="32" spans="1:10" ht="12.75">
      <c r="A32" s="360"/>
      <c r="B32" s="360"/>
      <c r="C32" s="360"/>
      <c r="D32" s="369"/>
      <c r="E32" s="369"/>
      <c r="F32" s="369"/>
      <c r="G32" s="360"/>
      <c r="H32" s="360"/>
      <c r="I32" s="360"/>
      <c r="J32" s="360"/>
    </row>
    <row r="33" spans="1:10" ht="12.75">
      <c r="A33" s="360"/>
      <c r="B33" s="360"/>
      <c r="C33" s="360"/>
      <c r="D33" s="369"/>
      <c r="E33" s="369"/>
      <c r="F33" s="369"/>
      <c r="G33" s="360"/>
      <c r="H33" s="360"/>
      <c r="I33" s="360"/>
      <c r="J33" s="360"/>
    </row>
    <row r="34" spans="1:10" ht="12.75">
      <c r="A34" s="360"/>
      <c r="B34" s="360"/>
      <c r="C34" s="360"/>
      <c r="D34" s="369"/>
      <c r="E34" s="369"/>
      <c r="F34" s="369"/>
      <c r="G34" s="360"/>
      <c r="H34" s="360"/>
      <c r="I34" s="360"/>
      <c r="J34" s="360"/>
    </row>
    <row r="35" spans="1:10" ht="12.75">
      <c r="A35" s="360"/>
      <c r="B35" s="360"/>
      <c r="C35" s="360"/>
      <c r="D35" s="369"/>
      <c r="E35" s="369"/>
      <c r="F35" s="369"/>
      <c r="G35" s="360"/>
      <c r="H35" s="360"/>
      <c r="I35" s="360"/>
      <c r="J35" s="360"/>
    </row>
    <row r="36" spans="1:10" ht="12.75">
      <c r="A36" s="360"/>
      <c r="B36" s="360"/>
      <c r="C36" s="360"/>
      <c r="D36" s="369"/>
      <c r="E36" s="369"/>
      <c r="F36" s="369"/>
      <c r="G36" s="360"/>
      <c r="H36" s="360"/>
      <c r="I36" s="360"/>
      <c r="J36" s="360"/>
    </row>
    <row r="37" spans="1:10" ht="12.75">
      <c r="A37" s="360"/>
      <c r="B37" s="360"/>
      <c r="C37" s="360"/>
      <c r="D37" s="369"/>
      <c r="E37" s="369"/>
      <c r="F37" s="369"/>
      <c r="G37" s="360"/>
      <c r="H37" s="360"/>
      <c r="I37" s="360"/>
      <c r="J37" s="360"/>
    </row>
    <row r="38" spans="1:10" ht="12.75">
      <c r="A38" s="360"/>
      <c r="B38" s="360"/>
      <c r="C38" s="360"/>
      <c r="D38" s="369"/>
      <c r="E38" s="369"/>
      <c r="F38" s="369"/>
      <c r="G38" s="360"/>
      <c r="H38" s="360"/>
      <c r="I38" s="360"/>
      <c r="J38" s="360"/>
    </row>
  </sheetData>
  <sheetProtection sheet="1"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F27"/>
  <sheetViews>
    <sheetView workbookViewId="0" topLeftCell="A1">
      <selection activeCell="C19" sqref="C19"/>
    </sheetView>
  </sheetViews>
  <sheetFormatPr defaultColWidth="9.140625" defaultRowHeight="15"/>
  <cols>
    <col min="1" max="1" width="12.8515625" style="607" customWidth="1"/>
    <col min="2" max="2" width="58.140625" style="607" customWidth="1"/>
    <col min="3" max="3" width="11.8515625" style="690" customWidth="1"/>
    <col min="4" max="4" width="17.57421875" style="607" customWidth="1"/>
    <col min="5" max="16384" width="9.140625" style="607" customWidth="1"/>
  </cols>
  <sheetData>
    <row r="1" ht="15.75">
      <c r="A1" s="689" t="s">
        <v>991</v>
      </c>
    </row>
    <row r="2" ht="13.5" thickBot="1">
      <c r="C2" s="691" t="s">
        <v>648</v>
      </c>
    </row>
    <row r="3" spans="1:3" ht="13.5" thickBot="1">
      <c r="A3" s="1408" t="s">
        <v>668</v>
      </c>
      <c r="B3" s="1409"/>
      <c r="C3" s="692">
        <v>3386</v>
      </c>
    </row>
    <row r="4" spans="1:5" ht="13.5" thickBot="1">
      <c r="A4" s="978" t="s">
        <v>670</v>
      </c>
      <c r="B4" s="979" t="s">
        <v>705</v>
      </c>
      <c r="C4" s="693">
        <v>1583</v>
      </c>
      <c r="D4" s="694"/>
      <c r="E4" s="695"/>
    </row>
    <row r="5" spans="1:6" ht="12.75">
      <c r="A5" s="1410" t="s">
        <v>675</v>
      </c>
      <c r="B5" s="979" t="s">
        <v>951</v>
      </c>
      <c r="C5" s="696">
        <v>784</v>
      </c>
      <c r="D5" s="697"/>
      <c r="E5" s="697"/>
      <c r="F5" s="697"/>
    </row>
    <row r="6" spans="1:6" ht="12.75">
      <c r="A6" s="1411"/>
      <c r="B6" s="980" t="s">
        <v>952</v>
      </c>
      <c r="C6" s="698">
        <v>73</v>
      </c>
      <c r="D6" s="697"/>
      <c r="E6" s="697"/>
      <c r="F6" s="697"/>
    </row>
    <row r="7" spans="1:6" ht="12.75">
      <c r="A7" s="1411"/>
      <c r="B7" s="980" t="s">
        <v>953</v>
      </c>
      <c r="C7" s="698">
        <v>169</v>
      </c>
      <c r="D7" s="697"/>
      <c r="E7" s="697"/>
      <c r="F7" s="697"/>
    </row>
    <row r="8" spans="1:6" ht="12.75">
      <c r="A8" s="1411"/>
      <c r="B8" s="980" t="s">
        <v>954</v>
      </c>
      <c r="C8" s="698">
        <v>50</v>
      </c>
      <c r="D8" s="697"/>
      <c r="E8" s="697"/>
      <c r="F8" s="697"/>
    </row>
    <row r="9" spans="1:6" ht="12.75">
      <c r="A9" s="1411"/>
      <c r="B9" s="980" t="s">
        <v>955</v>
      </c>
      <c r="C9" s="698"/>
      <c r="D9" s="697"/>
      <c r="E9" s="697"/>
      <c r="F9" s="697"/>
    </row>
    <row r="10" spans="1:6" ht="12.75">
      <c r="A10" s="1412"/>
      <c r="B10" s="980" t="s">
        <v>956</v>
      </c>
      <c r="C10" s="698"/>
      <c r="D10" s="74"/>
      <c r="E10" s="74"/>
      <c r="F10" s="75"/>
    </row>
    <row r="11" spans="1:6" ht="12.75">
      <c r="A11" s="1412"/>
      <c r="B11" s="980" t="s">
        <v>957</v>
      </c>
      <c r="C11" s="698"/>
      <c r="D11" s="75"/>
      <c r="E11" s="74"/>
      <c r="F11" s="75"/>
    </row>
    <row r="12" spans="1:6" ht="13.5" thickBot="1">
      <c r="A12" s="1412"/>
      <c r="B12" s="980" t="s">
        <v>958</v>
      </c>
      <c r="C12" s="698">
        <v>6</v>
      </c>
      <c r="D12" s="75"/>
      <c r="E12" s="75"/>
      <c r="F12" s="75"/>
    </row>
    <row r="13" spans="1:6" ht="13.5" thickBot="1">
      <c r="A13" s="1413"/>
      <c r="B13" s="981" t="s">
        <v>652</v>
      </c>
      <c r="C13" s="982">
        <f>SUM(C5:C12)</f>
        <v>1082</v>
      </c>
      <c r="D13" s="76"/>
      <c r="E13" s="76"/>
      <c r="F13" s="76"/>
    </row>
    <row r="14" spans="1:6" ht="13.5" thickBot="1">
      <c r="A14" s="1408" t="s">
        <v>669</v>
      </c>
      <c r="B14" s="1409"/>
      <c r="C14" s="983">
        <f>C3+C4-C13</f>
        <v>3887</v>
      </c>
      <c r="D14" s="697"/>
      <c r="E14" s="697"/>
      <c r="F14" s="697"/>
    </row>
    <row r="15" spans="1:6" ht="12.75">
      <c r="A15" s="697"/>
      <c r="B15" s="697"/>
      <c r="C15" s="699"/>
      <c r="D15" s="697"/>
      <c r="E15" s="697"/>
      <c r="F15" s="697"/>
    </row>
    <row r="16" spans="1:6" ht="12.75">
      <c r="A16" s="984"/>
      <c r="B16" s="984"/>
      <c r="C16" s="985"/>
      <c r="D16" s="697"/>
      <c r="E16" s="697"/>
      <c r="F16" s="697"/>
    </row>
    <row r="17" spans="1:6" ht="12.75">
      <c r="A17" s="986"/>
      <c r="B17" s="984"/>
      <c r="C17" s="985"/>
      <c r="D17" s="697"/>
      <c r="E17" s="697"/>
      <c r="F17" s="697"/>
    </row>
    <row r="18" spans="1:6" ht="12.75">
      <c r="A18" s="984"/>
      <c r="B18" s="984"/>
      <c r="C18" s="985"/>
      <c r="D18" s="697"/>
      <c r="E18" s="697"/>
      <c r="F18" s="697"/>
    </row>
    <row r="19" spans="1:6" ht="12.75">
      <c r="A19" s="987"/>
      <c r="B19" s="984"/>
      <c r="C19" s="985"/>
      <c r="D19" s="697"/>
      <c r="E19" s="697"/>
      <c r="F19" s="697"/>
    </row>
    <row r="20" spans="1:6" ht="12.75">
      <c r="A20" s="988"/>
      <c r="B20" s="984"/>
      <c r="C20" s="985"/>
      <c r="D20" s="697"/>
      <c r="E20" s="697"/>
      <c r="F20" s="697"/>
    </row>
    <row r="21" spans="1:6" ht="12.75">
      <c r="A21" s="697"/>
      <c r="B21" s="697"/>
      <c r="C21" s="699"/>
      <c r="D21" s="697"/>
      <c r="E21" s="697"/>
      <c r="F21" s="697"/>
    </row>
    <row r="22" spans="1:6" ht="12.75">
      <c r="A22" s="697"/>
      <c r="B22" s="697"/>
      <c r="C22" s="699"/>
      <c r="D22" s="697"/>
      <c r="E22" s="697"/>
      <c r="F22" s="697"/>
    </row>
    <row r="23" spans="1:6" ht="12.75">
      <c r="A23" s="697"/>
      <c r="B23" s="697"/>
      <c r="C23" s="699"/>
      <c r="D23" s="697"/>
      <c r="E23" s="697"/>
      <c r="F23" s="697"/>
    </row>
    <row r="24" spans="1:6" ht="12.75">
      <c r="A24" s="697"/>
      <c r="B24" s="697"/>
      <c r="C24" s="699"/>
      <c r="D24" s="697"/>
      <c r="E24" s="697"/>
      <c r="F24" s="697"/>
    </row>
    <row r="25" spans="1:6" ht="12.75">
      <c r="A25" s="697"/>
      <c r="B25" s="697"/>
      <c r="C25" s="699"/>
      <c r="D25" s="697"/>
      <c r="E25" s="697"/>
      <c r="F25" s="697"/>
    </row>
    <row r="26" spans="1:6" ht="12.75">
      <c r="A26" s="697"/>
      <c r="B26" s="697"/>
      <c r="C26" s="699"/>
      <c r="D26" s="697"/>
      <c r="E26" s="697"/>
      <c r="F26" s="697"/>
    </row>
    <row r="27" spans="1:6" ht="12.75">
      <c r="A27" s="697"/>
      <c r="B27" s="697"/>
      <c r="C27" s="699"/>
      <c r="D27" s="697"/>
      <c r="E27" s="697"/>
      <c r="F27" s="697"/>
    </row>
  </sheetData>
  <sheetProtection insertRows="0" deleteRows="0"/>
  <mergeCells count="3">
    <mergeCell ref="A14:B14"/>
    <mergeCell ref="A3:B3"/>
    <mergeCell ref="A5:A13"/>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J37"/>
  <sheetViews>
    <sheetView workbookViewId="0" topLeftCell="A1">
      <selection activeCell="D19" sqref="D19"/>
    </sheetView>
  </sheetViews>
  <sheetFormatPr defaultColWidth="9.140625" defaultRowHeight="15"/>
  <cols>
    <col min="1" max="1" width="12.7109375" style="39" customWidth="1"/>
    <col min="2" max="2" width="44.8515625" style="39" customWidth="1"/>
    <col min="3" max="3" width="11.57421875" style="64" customWidth="1"/>
    <col min="4" max="4" width="9.140625" style="39" customWidth="1"/>
    <col min="5" max="5" width="10.00390625" style="39" customWidth="1"/>
    <col min="6" max="16384" width="9.140625" style="39" customWidth="1"/>
  </cols>
  <sheetData>
    <row r="1" spans="1:10" ht="15.75">
      <c r="A1" s="70" t="s">
        <v>1022</v>
      </c>
      <c r="B1" s="68"/>
      <c r="D1" s="68"/>
      <c r="E1" s="68"/>
      <c r="F1" s="68"/>
      <c r="G1" s="68"/>
      <c r="H1" s="68"/>
      <c r="I1" s="68"/>
      <c r="J1" s="68"/>
    </row>
    <row r="2" spans="1:10" ht="13.5" thickBot="1">
      <c r="A2" s="68"/>
      <c r="B2" s="68"/>
      <c r="C2" s="78" t="s">
        <v>648</v>
      </c>
      <c r="D2" s="68"/>
      <c r="E2" s="68"/>
      <c r="F2" s="68"/>
      <c r="G2" s="68"/>
      <c r="H2" s="68"/>
      <c r="I2" s="68"/>
      <c r="J2" s="68"/>
    </row>
    <row r="3" spans="1:10" ht="13.5" thickBot="1">
      <c r="A3" s="1393" t="s">
        <v>668</v>
      </c>
      <c r="B3" s="1399"/>
      <c r="C3" s="363">
        <v>8309</v>
      </c>
      <c r="D3" s="72"/>
      <c r="E3" s="71"/>
      <c r="F3" s="72"/>
      <c r="G3" s="68"/>
      <c r="H3" s="68"/>
      <c r="I3" s="68"/>
      <c r="J3" s="68"/>
    </row>
    <row r="4" spans="1:10" ht="12.75">
      <c r="A4" s="1246" t="s">
        <v>670</v>
      </c>
      <c r="B4" s="356" t="s">
        <v>706</v>
      </c>
      <c r="C4" s="364">
        <v>5653</v>
      </c>
      <c r="D4" s="72"/>
      <c r="E4" s="71"/>
      <c r="F4" s="72"/>
      <c r="G4" s="68"/>
      <c r="H4" s="68"/>
      <c r="I4" s="68"/>
      <c r="J4" s="68"/>
    </row>
    <row r="5" spans="1:10" ht="12.75">
      <c r="A5" s="1249"/>
      <c r="B5" s="357" t="s">
        <v>671</v>
      </c>
      <c r="C5" s="365"/>
      <c r="D5" s="72"/>
      <c r="E5" s="72"/>
      <c r="F5" s="72"/>
      <c r="G5" s="361"/>
      <c r="H5" s="68"/>
      <c r="I5" s="68"/>
      <c r="J5" s="68"/>
    </row>
    <row r="6" spans="1:10" ht="12.75">
      <c r="A6" s="1249"/>
      <c r="B6" s="357" t="s">
        <v>672</v>
      </c>
      <c r="C6" s="365"/>
      <c r="D6" s="362"/>
      <c r="E6" s="361"/>
      <c r="F6" s="361"/>
      <c r="G6" s="361"/>
      <c r="H6" s="68"/>
      <c r="I6" s="68"/>
      <c r="J6" s="68"/>
    </row>
    <row r="7" spans="1:10" ht="12.75">
      <c r="A7" s="1249"/>
      <c r="B7" s="357" t="s">
        <v>673</v>
      </c>
      <c r="C7" s="365"/>
      <c r="D7" s="362"/>
      <c r="E7" s="362"/>
      <c r="F7" s="362"/>
      <c r="G7" s="362"/>
      <c r="H7" s="68"/>
      <c r="I7" s="68"/>
      <c r="J7" s="68"/>
    </row>
    <row r="8" spans="1:10" ht="12.75">
      <c r="A8" s="1249"/>
      <c r="B8" s="357" t="s">
        <v>696</v>
      </c>
      <c r="C8" s="365"/>
      <c r="D8" s="362"/>
      <c r="E8" s="362"/>
      <c r="F8" s="362"/>
      <c r="G8" s="362"/>
      <c r="H8" s="68"/>
      <c r="I8" s="68"/>
      <c r="J8" s="68"/>
    </row>
    <row r="9" spans="1:10" ht="13.5" thickBot="1">
      <c r="A9" s="1249"/>
      <c r="B9" s="357" t="s">
        <v>877</v>
      </c>
      <c r="C9" s="365"/>
      <c r="D9" s="362"/>
      <c r="E9" s="361"/>
      <c r="F9" s="361"/>
      <c r="G9" s="361"/>
      <c r="H9" s="68"/>
      <c r="I9" s="68"/>
      <c r="J9" s="68"/>
    </row>
    <row r="10" spans="1:10" ht="13.5" thickBot="1">
      <c r="A10" s="1252"/>
      <c r="B10" s="358" t="s">
        <v>652</v>
      </c>
      <c r="C10" s="366">
        <f>SUM(C4:C9)</f>
        <v>5653</v>
      </c>
      <c r="D10" s="73"/>
      <c r="E10" s="73"/>
      <c r="F10" s="73"/>
      <c r="G10" s="73"/>
      <c r="H10" s="68"/>
      <c r="I10" s="68"/>
      <c r="J10" s="68"/>
    </row>
    <row r="11" spans="1:10" ht="12.75">
      <c r="A11" s="1388" t="s">
        <v>675</v>
      </c>
      <c r="B11" s="356" t="s">
        <v>707</v>
      </c>
      <c r="C11" s="364">
        <v>135</v>
      </c>
      <c r="D11" s="74"/>
      <c r="E11" s="74"/>
      <c r="F11" s="74"/>
      <c r="G11" s="75"/>
      <c r="H11" s="68"/>
      <c r="I11" s="68"/>
      <c r="J11" s="68"/>
    </row>
    <row r="12" spans="1:10" ht="12.75">
      <c r="A12" s="1389"/>
      <c r="B12" s="357" t="s">
        <v>677</v>
      </c>
      <c r="C12" s="365"/>
      <c r="D12" s="75"/>
      <c r="E12" s="75"/>
      <c r="F12" s="74"/>
      <c r="G12" s="75"/>
      <c r="H12" s="68"/>
      <c r="I12" s="68"/>
      <c r="J12" s="68"/>
    </row>
    <row r="13" spans="1:10" ht="12.75">
      <c r="A13" s="1389"/>
      <c r="B13" s="357" t="s">
        <v>678</v>
      </c>
      <c r="C13" s="365"/>
      <c r="D13" s="75"/>
      <c r="E13" s="75"/>
      <c r="F13" s="75"/>
      <c r="G13" s="75"/>
      <c r="H13" s="68"/>
      <c r="I13" s="68"/>
      <c r="J13" s="68"/>
    </row>
    <row r="14" spans="1:10" ht="12.75">
      <c r="A14" s="1389"/>
      <c r="B14" s="357" t="s">
        <v>698</v>
      </c>
      <c r="C14" s="365"/>
      <c r="D14" s="76"/>
      <c r="E14" s="76"/>
      <c r="F14" s="76"/>
      <c r="G14" s="76"/>
      <c r="H14" s="68"/>
      <c r="I14" s="68"/>
      <c r="J14" s="68"/>
    </row>
    <row r="15" spans="1:10" ht="13.5" thickBot="1">
      <c r="A15" s="1389"/>
      <c r="B15" s="359" t="s">
        <v>878</v>
      </c>
      <c r="C15" s="367"/>
      <c r="D15" s="76"/>
      <c r="E15" s="76"/>
      <c r="F15" s="76"/>
      <c r="G15" s="76"/>
      <c r="H15" s="68"/>
      <c r="I15" s="68"/>
      <c r="J15" s="68"/>
    </row>
    <row r="16" spans="1:10" ht="13.5" thickBot="1">
      <c r="A16" s="1390"/>
      <c r="B16" s="358" t="s">
        <v>652</v>
      </c>
      <c r="C16" s="366">
        <f>SUM(C11:C15)</f>
        <v>135</v>
      </c>
      <c r="D16" s="73"/>
      <c r="E16" s="73"/>
      <c r="F16" s="73"/>
      <c r="G16" s="73"/>
      <c r="H16" s="68"/>
      <c r="I16" s="68"/>
      <c r="J16" s="68"/>
    </row>
    <row r="17" spans="1:10" ht="13.5" thickBot="1">
      <c r="A17" s="1393" t="s">
        <v>669</v>
      </c>
      <c r="B17" s="1399"/>
      <c r="C17" s="366">
        <f>C3+C10-C16</f>
        <v>13827</v>
      </c>
      <c r="D17" s="73"/>
      <c r="E17" s="73"/>
      <c r="F17" s="73"/>
      <c r="G17" s="73"/>
      <c r="H17" s="68"/>
      <c r="I17" s="68"/>
      <c r="J17" s="68"/>
    </row>
    <row r="18" spans="1:10" ht="12.75">
      <c r="A18" s="73"/>
      <c r="B18" s="73"/>
      <c r="C18" s="77"/>
      <c r="D18" s="73"/>
      <c r="E18" s="73"/>
      <c r="F18" s="73"/>
      <c r="G18" s="73"/>
      <c r="H18" s="68"/>
      <c r="I18" s="68"/>
      <c r="J18" s="68"/>
    </row>
    <row r="19" spans="1:10" ht="12.75">
      <c r="A19" s="360" t="s">
        <v>789</v>
      </c>
      <c r="B19" s="73"/>
      <c r="C19" s="77"/>
      <c r="D19" s="73"/>
      <c r="E19" s="73"/>
      <c r="F19" s="73"/>
      <c r="G19" s="73"/>
      <c r="H19" s="68"/>
      <c r="I19" s="68"/>
      <c r="J19" s="68"/>
    </row>
    <row r="20" spans="1:10" ht="12.75">
      <c r="A20" s="360" t="s">
        <v>800</v>
      </c>
      <c r="B20" s="73"/>
      <c r="C20" s="77"/>
      <c r="D20" s="73"/>
      <c r="E20" s="73"/>
      <c r="F20" s="73"/>
      <c r="G20" s="73"/>
      <c r="H20" s="68"/>
      <c r="I20" s="68"/>
      <c r="J20" s="68"/>
    </row>
    <row r="21" spans="1:10" ht="12.75">
      <c r="A21" s="66"/>
      <c r="B21" s="66"/>
      <c r="C21" s="67"/>
      <c r="D21" s="73"/>
      <c r="E21" s="73"/>
      <c r="F21" s="73"/>
      <c r="G21" s="73"/>
      <c r="H21" s="68"/>
      <c r="I21" s="68"/>
      <c r="J21" s="68"/>
    </row>
    <row r="22" spans="1:10" ht="12.75">
      <c r="A22" s="66"/>
      <c r="B22" s="66"/>
      <c r="C22" s="67"/>
      <c r="D22" s="73"/>
      <c r="E22" s="73"/>
      <c r="F22" s="73"/>
      <c r="G22" s="73"/>
      <c r="H22" s="68"/>
      <c r="I22" s="68"/>
      <c r="J22" s="68"/>
    </row>
    <row r="23" spans="1:10" ht="12.75">
      <c r="A23" s="73"/>
      <c r="B23" s="73"/>
      <c r="C23" s="77"/>
      <c r="D23" s="73"/>
      <c r="E23" s="73"/>
      <c r="F23" s="73"/>
      <c r="G23" s="73"/>
      <c r="H23" s="68"/>
      <c r="I23" s="68"/>
      <c r="J23" s="68"/>
    </row>
    <row r="24" spans="1:10" ht="12.75">
      <c r="A24" s="73"/>
      <c r="B24" s="73"/>
      <c r="C24" s="77"/>
      <c r="D24" s="73"/>
      <c r="E24" s="73"/>
      <c r="F24" s="73"/>
      <c r="G24" s="73"/>
      <c r="H24" s="68"/>
      <c r="I24" s="68"/>
      <c r="J24" s="68"/>
    </row>
    <row r="25" spans="1:10" ht="12.75">
      <c r="A25" s="73"/>
      <c r="B25" s="73"/>
      <c r="C25" s="77"/>
      <c r="D25" s="73"/>
      <c r="E25" s="73"/>
      <c r="F25" s="73"/>
      <c r="G25" s="73"/>
      <c r="H25" s="68"/>
      <c r="I25" s="68"/>
      <c r="J25" s="68"/>
    </row>
    <row r="26" spans="1:10" ht="12.75">
      <c r="A26" s="73"/>
      <c r="B26" s="73"/>
      <c r="C26" s="77"/>
      <c r="D26" s="73"/>
      <c r="E26" s="73"/>
      <c r="F26" s="73"/>
      <c r="G26" s="73"/>
      <c r="H26" s="68"/>
      <c r="I26" s="68"/>
      <c r="J26" s="68"/>
    </row>
    <row r="27" spans="1:10" ht="12.75">
      <c r="A27" s="73"/>
      <c r="B27" s="73"/>
      <c r="C27" s="77"/>
      <c r="D27" s="73"/>
      <c r="E27" s="73"/>
      <c r="F27" s="73"/>
      <c r="G27" s="73"/>
      <c r="H27" s="68"/>
      <c r="I27" s="68"/>
      <c r="J27" s="68"/>
    </row>
    <row r="28" spans="1:10" ht="12.75">
      <c r="A28" s="73"/>
      <c r="B28" s="73"/>
      <c r="C28" s="77"/>
      <c r="D28" s="73"/>
      <c r="E28" s="73"/>
      <c r="F28" s="73"/>
      <c r="G28" s="73"/>
      <c r="H28" s="68"/>
      <c r="I28" s="68"/>
      <c r="J28" s="68"/>
    </row>
    <row r="29" spans="1:10" ht="12.75">
      <c r="A29" s="73"/>
      <c r="B29" s="73"/>
      <c r="C29" s="77"/>
      <c r="D29" s="73"/>
      <c r="E29" s="73"/>
      <c r="F29" s="73"/>
      <c r="G29" s="73"/>
      <c r="H29" s="68"/>
      <c r="I29" s="68"/>
      <c r="J29" s="68"/>
    </row>
    <row r="30" spans="1:10" ht="12.75">
      <c r="A30" s="68"/>
      <c r="B30" s="68"/>
      <c r="C30" s="69"/>
      <c r="D30" s="68"/>
      <c r="E30" s="68"/>
      <c r="F30" s="68"/>
      <c r="G30" s="68"/>
      <c r="H30" s="68"/>
      <c r="I30" s="68"/>
      <c r="J30" s="68"/>
    </row>
    <row r="31" spans="1:10" ht="12.75">
      <c r="A31" s="68"/>
      <c r="B31" s="68"/>
      <c r="C31" s="69"/>
      <c r="D31" s="68"/>
      <c r="E31" s="68"/>
      <c r="F31" s="68"/>
      <c r="G31" s="68"/>
      <c r="H31" s="68"/>
      <c r="I31" s="68"/>
      <c r="J31" s="68"/>
    </row>
    <row r="32" spans="1:10" ht="12.75">
      <c r="A32" s="68"/>
      <c r="B32" s="68"/>
      <c r="C32" s="69"/>
      <c r="D32" s="68"/>
      <c r="E32" s="68"/>
      <c r="F32" s="68"/>
      <c r="G32" s="68"/>
      <c r="H32" s="68"/>
      <c r="I32" s="68"/>
      <c r="J32" s="68"/>
    </row>
    <row r="33" spans="1:10" ht="12.75">
      <c r="A33" s="68"/>
      <c r="B33" s="68"/>
      <c r="C33" s="69"/>
      <c r="D33" s="68"/>
      <c r="E33" s="68"/>
      <c r="F33" s="68"/>
      <c r="G33" s="68"/>
      <c r="H33" s="68"/>
      <c r="I33" s="68"/>
      <c r="J33" s="68"/>
    </row>
    <row r="34" spans="1:10" ht="12.75">
      <c r="A34" s="68"/>
      <c r="B34" s="68"/>
      <c r="C34" s="69"/>
      <c r="D34" s="68"/>
      <c r="E34" s="68"/>
      <c r="F34" s="68"/>
      <c r="G34" s="68"/>
      <c r="H34" s="68"/>
      <c r="I34" s="68"/>
      <c r="J34" s="68"/>
    </row>
    <row r="35" spans="1:10" ht="12.75">
      <c r="A35" s="68"/>
      <c r="B35" s="68"/>
      <c r="D35" s="68"/>
      <c r="E35" s="68"/>
      <c r="F35" s="68"/>
      <c r="G35" s="68"/>
      <c r="H35" s="68"/>
      <c r="I35" s="68"/>
      <c r="J35" s="68"/>
    </row>
    <row r="36" spans="4:10" ht="12.75">
      <c r="D36" s="68"/>
      <c r="E36" s="68"/>
      <c r="F36" s="68"/>
      <c r="G36" s="68"/>
      <c r="H36" s="68"/>
      <c r="I36" s="68"/>
      <c r="J36" s="68"/>
    </row>
    <row r="37" spans="4:10" ht="12.75">
      <c r="D37" s="68"/>
      <c r="E37" s="68"/>
      <c r="F37" s="68"/>
      <c r="G37" s="68"/>
      <c r="H37" s="68"/>
      <c r="I37" s="68"/>
      <c r="J37" s="68"/>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F105"/>
  <sheetViews>
    <sheetView workbookViewId="0" topLeftCell="A1">
      <pane ySplit="5" topLeftCell="BM66" activePane="bottomLeft" state="frozen"/>
      <selection pane="topLeft" activeCell="F131" sqref="F131"/>
      <selection pane="bottomLeft" activeCell="F87" sqref="F87"/>
    </sheetView>
  </sheetViews>
  <sheetFormatPr defaultColWidth="9.140625" defaultRowHeight="15"/>
  <cols>
    <col min="1" max="1" width="60.421875" style="352" customWidth="1"/>
    <col min="2" max="2" width="13.8515625" style="353" customWidth="1"/>
    <col min="3" max="3" width="9.140625" style="353" customWidth="1"/>
    <col min="4" max="4" width="12.57421875" style="351" customWidth="1"/>
    <col min="5" max="5" width="15.140625" style="351" customWidth="1"/>
    <col min="6" max="16384" width="9.140625" style="345" customWidth="1"/>
  </cols>
  <sheetData>
    <row r="1" spans="1:6" ht="15.75">
      <c r="A1" s="1093" t="s">
        <v>560</v>
      </c>
      <c r="B1" s="1093"/>
      <c r="C1" s="1093"/>
      <c r="D1" s="1093"/>
      <c r="E1" s="1093"/>
      <c r="F1" s="26"/>
    </row>
    <row r="2" spans="1:6" ht="12.75" customHeight="1" thickBot="1">
      <c r="A2" s="1094"/>
      <c r="B2" s="1094"/>
      <c r="C2" s="1094"/>
      <c r="D2" s="1094"/>
      <c r="E2" s="1094"/>
      <c r="F2" s="26"/>
    </row>
    <row r="3" spans="1:6" ht="27.75" customHeight="1" thickBot="1">
      <c r="A3" s="1102" t="s">
        <v>814</v>
      </c>
      <c r="B3" s="1103"/>
      <c r="C3" s="1103"/>
      <c r="D3" s="1103"/>
      <c r="E3" s="1104"/>
      <c r="F3" s="79"/>
    </row>
    <row r="4" spans="1:6" ht="15" customHeight="1" thickBot="1">
      <c r="A4" s="1097" t="s">
        <v>758</v>
      </c>
      <c r="B4" s="1098"/>
      <c r="C4" s="1098"/>
      <c r="D4" s="1098"/>
      <c r="E4" s="1099"/>
      <c r="F4" s="26"/>
    </row>
    <row r="5" spans="1:6" s="346" customFormat="1" ht="40.5" customHeight="1" thickBot="1">
      <c r="A5" s="36" t="s">
        <v>759</v>
      </c>
      <c r="B5" s="37" t="s">
        <v>808</v>
      </c>
      <c r="C5" s="38" t="s">
        <v>815</v>
      </c>
      <c r="D5" s="113" t="s">
        <v>1057</v>
      </c>
      <c r="E5" s="114" t="s">
        <v>1058</v>
      </c>
      <c r="F5" s="84"/>
    </row>
    <row r="6" spans="1:6" s="346" customFormat="1" ht="12.75" customHeight="1">
      <c r="A6" s="103" t="s">
        <v>517</v>
      </c>
      <c r="B6" s="1095"/>
      <c r="C6" s="1096"/>
      <c r="D6" s="115" t="s">
        <v>736</v>
      </c>
      <c r="E6" s="116" t="s">
        <v>654</v>
      </c>
      <c r="F6" s="81"/>
    </row>
    <row r="7" spans="1:6" ht="12.75">
      <c r="A7" s="32" t="s">
        <v>518</v>
      </c>
      <c r="B7" s="88" t="s">
        <v>519</v>
      </c>
      <c r="C7" s="85" t="s">
        <v>115</v>
      </c>
      <c r="D7" s="578">
        <f>SUM(D8:D11)</f>
        <v>13880.881</v>
      </c>
      <c r="E7" s="579">
        <f>SUM(E8:E11)</f>
        <v>93.507</v>
      </c>
      <c r="F7" s="86"/>
    </row>
    <row r="8" spans="1:6" ht="12.75">
      <c r="A8" s="28" t="s">
        <v>520</v>
      </c>
      <c r="B8" s="89">
        <v>501</v>
      </c>
      <c r="C8" s="87" t="s">
        <v>118</v>
      </c>
      <c r="D8" s="599">
        <v>10700.05</v>
      </c>
      <c r="E8" s="600">
        <v>93.507</v>
      </c>
      <c r="F8" s="86"/>
    </row>
    <row r="9" spans="1:6" ht="12.75">
      <c r="A9" s="28" t="s">
        <v>521</v>
      </c>
      <c r="B9" s="89">
        <v>502</v>
      </c>
      <c r="C9" s="87" t="s">
        <v>121</v>
      </c>
      <c r="D9" s="599">
        <v>3180.831</v>
      </c>
      <c r="E9" s="600">
        <v>0</v>
      </c>
      <c r="F9" s="86"/>
    </row>
    <row r="10" spans="1:6" ht="12.75">
      <c r="A10" s="28" t="s">
        <v>522</v>
      </c>
      <c r="B10" s="89">
        <v>503</v>
      </c>
      <c r="C10" s="87" t="s">
        <v>124</v>
      </c>
      <c r="D10" s="599">
        <v>0</v>
      </c>
      <c r="E10" s="600">
        <v>0</v>
      </c>
      <c r="F10" s="86"/>
    </row>
    <row r="11" spans="1:6" ht="12.75">
      <c r="A11" s="28" t="s">
        <v>523</v>
      </c>
      <c r="B11" s="89">
        <v>504</v>
      </c>
      <c r="C11" s="87" t="s">
        <v>127</v>
      </c>
      <c r="D11" s="599">
        <v>0</v>
      </c>
      <c r="E11" s="600">
        <v>0</v>
      </c>
      <c r="F11" s="86"/>
    </row>
    <row r="12" spans="1:6" ht="12.75">
      <c r="A12" s="28" t="s">
        <v>524</v>
      </c>
      <c r="B12" s="89" t="s">
        <v>525</v>
      </c>
      <c r="C12" s="87" t="s">
        <v>130</v>
      </c>
      <c r="D12" s="582">
        <f>SUM(D13:D16)</f>
        <v>28876.823</v>
      </c>
      <c r="E12" s="583">
        <f>SUM(E13:E16)</f>
        <v>437.481</v>
      </c>
      <c r="F12" s="86"/>
    </row>
    <row r="13" spans="1:6" ht="12.75">
      <c r="A13" s="28" t="s">
        <v>526</v>
      </c>
      <c r="B13" s="89">
        <v>511</v>
      </c>
      <c r="C13" s="87" t="s">
        <v>133</v>
      </c>
      <c r="D13" s="599">
        <v>3321.55</v>
      </c>
      <c r="E13" s="600">
        <v>0</v>
      </c>
      <c r="F13" s="86"/>
    </row>
    <row r="14" spans="1:6" ht="12.75">
      <c r="A14" s="28" t="s">
        <v>527</v>
      </c>
      <c r="B14" s="89">
        <v>512</v>
      </c>
      <c r="C14" s="87" t="s">
        <v>136</v>
      </c>
      <c r="D14" s="599">
        <v>4928.685</v>
      </c>
      <c r="E14" s="600">
        <v>0</v>
      </c>
      <c r="F14" s="86"/>
    </row>
    <row r="15" spans="1:6" ht="12.75">
      <c r="A15" s="28" t="s">
        <v>528</v>
      </c>
      <c r="B15" s="89">
        <v>513</v>
      </c>
      <c r="C15" s="87" t="s">
        <v>139</v>
      </c>
      <c r="D15" s="599">
        <v>269.395</v>
      </c>
      <c r="E15" s="600">
        <v>35.32</v>
      </c>
      <c r="F15" s="86"/>
    </row>
    <row r="16" spans="1:6" ht="12.75">
      <c r="A16" s="28" t="s">
        <v>529</v>
      </c>
      <c r="B16" s="89">
        <v>518</v>
      </c>
      <c r="C16" s="87" t="s">
        <v>142</v>
      </c>
      <c r="D16" s="599">
        <v>20357.193</v>
      </c>
      <c r="E16" s="600">
        <v>402.161</v>
      </c>
      <c r="F16" s="86"/>
    </row>
    <row r="17" spans="1:6" ht="12.75">
      <c r="A17" s="28" t="s">
        <v>530</v>
      </c>
      <c r="B17" s="89" t="s">
        <v>531</v>
      </c>
      <c r="C17" s="87" t="s">
        <v>145</v>
      </c>
      <c r="D17" s="582">
        <f>SUM(D18:D22)</f>
        <v>156579.96</v>
      </c>
      <c r="E17" s="583">
        <f>SUM(E18:E22)</f>
        <v>2483.7329999999997</v>
      </c>
      <c r="F17" s="86"/>
    </row>
    <row r="18" spans="1:6" ht="12.75">
      <c r="A18" s="28" t="s">
        <v>532</v>
      </c>
      <c r="B18" s="89">
        <v>521</v>
      </c>
      <c r="C18" s="87" t="s">
        <v>148</v>
      </c>
      <c r="D18" s="599">
        <v>116565.251</v>
      </c>
      <c r="E18" s="600">
        <v>2058.524</v>
      </c>
      <c r="F18" s="86"/>
    </row>
    <row r="19" spans="1:6" ht="12.75">
      <c r="A19" s="28" t="s">
        <v>533</v>
      </c>
      <c r="B19" s="89">
        <v>524</v>
      </c>
      <c r="C19" s="87" t="s">
        <v>151</v>
      </c>
      <c r="D19" s="599">
        <v>36350.516</v>
      </c>
      <c r="E19" s="600">
        <v>425.209</v>
      </c>
      <c r="F19" s="86"/>
    </row>
    <row r="20" spans="1:6" ht="12.75">
      <c r="A20" s="28" t="s">
        <v>534</v>
      </c>
      <c r="B20" s="89">
        <v>525</v>
      </c>
      <c r="C20" s="87" t="s">
        <v>154</v>
      </c>
      <c r="D20" s="599">
        <v>0</v>
      </c>
      <c r="E20" s="600">
        <v>0</v>
      </c>
      <c r="F20" s="86"/>
    </row>
    <row r="21" spans="1:6" ht="12.75">
      <c r="A21" s="28" t="s">
        <v>535</v>
      </c>
      <c r="B21" s="89">
        <v>527</v>
      </c>
      <c r="C21" s="87" t="s">
        <v>157</v>
      </c>
      <c r="D21" s="599">
        <v>776.345</v>
      </c>
      <c r="E21" s="600">
        <v>0</v>
      </c>
      <c r="F21" s="86"/>
    </row>
    <row r="22" spans="1:6" ht="12.75">
      <c r="A22" s="28" t="s">
        <v>536</v>
      </c>
      <c r="B22" s="89">
        <v>528</v>
      </c>
      <c r="C22" s="87" t="s">
        <v>160</v>
      </c>
      <c r="D22" s="599">
        <v>2887.848</v>
      </c>
      <c r="E22" s="600">
        <v>0</v>
      </c>
      <c r="F22" s="86"/>
    </row>
    <row r="23" spans="1:6" ht="12.75">
      <c r="A23" s="28" t="s">
        <v>537</v>
      </c>
      <c r="B23" s="89" t="s">
        <v>538</v>
      </c>
      <c r="C23" s="87" t="s">
        <v>163</v>
      </c>
      <c r="D23" s="582">
        <f>SUM(D24:D26)</f>
        <v>1.525</v>
      </c>
      <c r="E23" s="583">
        <f>SUM(E24:E26)</f>
        <v>0</v>
      </c>
      <c r="F23" s="86"/>
    </row>
    <row r="24" spans="1:6" ht="12.75">
      <c r="A24" s="28" t="s">
        <v>539</v>
      </c>
      <c r="B24" s="89">
        <v>531</v>
      </c>
      <c r="C24" s="87" t="s">
        <v>166</v>
      </c>
      <c r="D24" s="599">
        <v>1.525</v>
      </c>
      <c r="E24" s="600">
        <v>0</v>
      </c>
      <c r="F24" s="86"/>
    </row>
    <row r="25" spans="1:6" ht="12.75">
      <c r="A25" s="28" t="s">
        <v>540</v>
      </c>
      <c r="B25" s="89">
        <v>532</v>
      </c>
      <c r="C25" s="87" t="s">
        <v>169</v>
      </c>
      <c r="D25" s="599">
        <v>0</v>
      </c>
      <c r="E25" s="600">
        <v>0</v>
      </c>
      <c r="F25" s="86"/>
    </row>
    <row r="26" spans="1:6" ht="12.75">
      <c r="A26" s="28" t="s">
        <v>541</v>
      </c>
      <c r="B26" s="89">
        <v>538</v>
      </c>
      <c r="C26" s="87" t="s">
        <v>172</v>
      </c>
      <c r="D26" s="599">
        <v>0</v>
      </c>
      <c r="E26" s="600">
        <v>0</v>
      </c>
      <c r="F26" s="86"/>
    </row>
    <row r="27" spans="1:6" ht="12.75">
      <c r="A27" s="28" t="s">
        <v>542</v>
      </c>
      <c r="B27" s="89" t="s">
        <v>543</v>
      </c>
      <c r="C27" s="87" t="s">
        <v>175</v>
      </c>
      <c r="D27" s="582">
        <f>SUM(D28:D35)</f>
        <v>57775.828</v>
      </c>
      <c r="E27" s="583">
        <f>SUM(E28:E35)</f>
        <v>246.048</v>
      </c>
      <c r="F27" s="86"/>
    </row>
    <row r="28" spans="1:6" ht="12.75">
      <c r="A28" s="28" t="s">
        <v>544</v>
      </c>
      <c r="B28" s="89">
        <v>541</v>
      </c>
      <c r="C28" s="87" t="s">
        <v>178</v>
      </c>
      <c r="D28" s="599">
        <v>0</v>
      </c>
      <c r="E28" s="600">
        <v>0</v>
      </c>
      <c r="F28" s="86"/>
    </row>
    <row r="29" spans="1:6" ht="12.75">
      <c r="A29" s="28" t="s">
        <v>545</v>
      </c>
      <c r="B29" s="89">
        <v>542</v>
      </c>
      <c r="C29" s="87" t="s">
        <v>181</v>
      </c>
      <c r="D29" s="599">
        <v>0.073</v>
      </c>
      <c r="E29" s="600">
        <v>0</v>
      </c>
      <c r="F29" s="86"/>
    </row>
    <row r="30" spans="1:6" ht="12.75">
      <c r="A30" s="28" t="s">
        <v>546</v>
      </c>
      <c r="B30" s="89">
        <v>543</v>
      </c>
      <c r="C30" s="87" t="s">
        <v>184</v>
      </c>
      <c r="D30" s="599">
        <v>0</v>
      </c>
      <c r="E30" s="600">
        <v>0</v>
      </c>
      <c r="F30" s="86"/>
    </row>
    <row r="31" spans="1:6" ht="12.75">
      <c r="A31" s="28" t="s">
        <v>547</v>
      </c>
      <c r="B31" s="89">
        <v>544</v>
      </c>
      <c r="C31" s="87" t="s">
        <v>187</v>
      </c>
      <c r="D31" s="599">
        <v>0</v>
      </c>
      <c r="E31" s="600">
        <v>0</v>
      </c>
      <c r="F31" s="86"/>
    </row>
    <row r="32" spans="1:6" ht="12.75">
      <c r="A32" s="28" t="s">
        <v>548</v>
      </c>
      <c r="B32" s="89">
        <v>545</v>
      </c>
      <c r="C32" s="87" t="s">
        <v>190</v>
      </c>
      <c r="D32" s="599">
        <v>141.74</v>
      </c>
      <c r="E32" s="600">
        <v>8.423</v>
      </c>
      <c r="F32" s="86"/>
    </row>
    <row r="33" spans="1:6" ht="12.75">
      <c r="A33" s="28" t="s">
        <v>549</v>
      </c>
      <c r="B33" s="89">
        <v>546</v>
      </c>
      <c r="C33" s="87" t="s">
        <v>193</v>
      </c>
      <c r="D33" s="599">
        <v>0</v>
      </c>
      <c r="E33" s="600">
        <v>10</v>
      </c>
      <c r="F33" s="86"/>
    </row>
    <row r="34" spans="1:6" ht="12.75">
      <c r="A34" s="28" t="s">
        <v>550</v>
      </c>
      <c r="B34" s="89">
        <v>548</v>
      </c>
      <c r="C34" s="87" t="s">
        <v>195</v>
      </c>
      <c r="D34" s="599">
        <v>0</v>
      </c>
      <c r="E34" s="600">
        <v>0</v>
      </c>
      <c r="F34" s="86"/>
    </row>
    <row r="35" spans="1:6" ht="12.75">
      <c r="A35" s="28" t="s">
        <v>551</v>
      </c>
      <c r="B35" s="89">
        <v>549</v>
      </c>
      <c r="C35" s="87" t="s">
        <v>198</v>
      </c>
      <c r="D35" s="599">
        <v>57634.015</v>
      </c>
      <c r="E35" s="600">
        <v>227.625</v>
      </c>
      <c r="F35" s="86"/>
    </row>
    <row r="36" spans="1:6" ht="12.75" customHeight="1">
      <c r="A36" s="28" t="s">
        <v>851</v>
      </c>
      <c r="B36" s="89" t="s">
        <v>552</v>
      </c>
      <c r="C36" s="87" t="s">
        <v>201</v>
      </c>
      <c r="D36" s="582">
        <f>SUM(D37:D42)</f>
        <v>10274.608</v>
      </c>
      <c r="E36" s="583">
        <f>SUM(E37:E42)</f>
        <v>0</v>
      </c>
      <c r="F36" s="86"/>
    </row>
    <row r="37" spans="1:6" ht="12.75">
      <c r="A37" s="28" t="s">
        <v>852</v>
      </c>
      <c r="B37" s="89">
        <v>551</v>
      </c>
      <c r="C37" s="87" t="s">
        <v>204</v>
      </c>
      <c r="D37" s="599">
        <v>10274.608</v>
      </c>
      <c r="E37" s="600">
        <v>0</v>
      </c>
      <c r="F37" s="86"/>
    </row>
    <row r="38" spans="1:6" ht="12.75" customHeight="1">
      <c r="A38" s="28" t="s">
        <v>853</v>
      </c>
      <c r="B38" s="89">
        <v>552</v>
      </c>
      <c r="C38" s="87" t="s">
        <v>207</v>
      </c>
      <c r="D38" s="599">
        <v>0</v>
      </c>
      <c r="E38" s="600">
        <v>0</v>
      </c>
      <c r="F38" s="86"/>
    </row>
    <row r="39" spans="1:6" ht="12.75">
      <c r="A39" s="28" t="s">
        <v>553</v>
      </c>
      <c r="B39" s="89">
        <v>553</v>
      </c>
      <c r="C39" s="87" t="s">
        <v>210</v>
      </c>
      <c r="D39" s="599">
        <v>0</v>
      </c>
      <c r="E39" s="600">
        <v>0</v>
      </c>
      <c r="F39" s="86"/>
    </row>
    <row r="40" spans="1:6" ht="12.75">
      <c r="A40" s="28" t="s">
        <v>554</v>
      </c>
      <c r="B40" s="89">
        <v>554</v>
      </c>
      <c r="C40" s="87" t="s">
        <v>213</v>
      </c>
      <c r="D40" s="599">
        <v>0</v>
      </c>
      <c r="E40" s="600">
        <v>0</v>
      </c>
      <c r="F40" s="86"/>
    </row>
    <row r="41" spans="1:6" ht="12.75">
      <c r="A41" s="28" t="s">
        <v>555</v>
      </c>
      <c r="B41" s="89">
        <v>556</v>
      </c>
      <c r="C41" s="87" t="s">
        <v>216</v>
      </c>
      <c r="D41" s="599">
        <v>0</v>
      </c>
      <c r="E41" s="600">
        <v>0</v>
      </c>
      <c r="F41" s="86"/>
    </row>
    <row r="42" spans="1:6" ht="12.75">
      <c r="A42" s="28" t="s">
        <v>556</v>
      </c>
      <c r="B42" s="89">
        <v>559</v>
      </c>
      <c r="C42" s="87" t="s">
        <v>219</v>
      </c>
      <c r="D42" s="599">
        <v>0</v>
      </c>
      <c r="E42" s="600">
        <v>0</v>
      </c>
      <c r="F42" s="86"/>
    </row>
    <row r="43" spans="1:6" ht="12.75">
      <c r="A43" s="28" t="s">
        <v>557</v>
      </c>
      <c r="B43" s="89" t="s">
        <v>558</v>
      </c>
      <c r="C43" s="87" t="s">
        <v>222</v>
      </c>
      <c r="D43" s="582">
        <f>SUM(D44:D45)</f>
        <v>0</v>
      </c>
      <c r="E43" s="583">
        <f>SUM(E44:E45)</f>
        <v>0</v>
      </c>
      <c r="F43" s="86"/>
    </row>
    <row r="44" spans="1:6" ht="12.75">
      <c r="A44" s="28" t="s">
        <v>854</v>
      </c>
      <c r="B44" s="89">
        <v>581</v>
      </c>
      <c r="C44" s="87" t="s">
        <v>225</v>
      </c>
      <c r="D44" s="599">
        <v>0</v>
      </c>
      <c r="E44" s="600">
        <v>0</v>
      </c>
      <c r="F44" s="86"/>
    </row>
    <row r="45" spans="1:6" ht="12.75">
      <c r="A45" s="28" t="s">
        <v>559</v>
      </c>
      <c r="B45" s="89">
        <v>582</v>
      </c>
      <c r="C45" s="87" t="s">
        <v>227</v>
      </c>
      <c r="D45" s="599">
        <v>0</v>
      </c>
      <c r="E45" s="600">
        <v>0</v>
      </c>
      <c r="F45" s="86"/>
    </row>
    <row r="46" spans="1:6" ht="12.75">
      <c r="A46" s="28" t="s">
        <v>573</v>
      </c>
      <c r="B46" s="89" t="s">
        <v>574</v>
      </c>
      <c r="C46" s="87" t="s">
        <v>229</v>
      </c>
      <c r="D46" s="582">
        <f>D47</f>
        <v>0</v>
      </c>
      <c r="E46" s="583">
        <f>E47</f>
        <v>0</v>
      </c>
      <c r="F46" s="86"/>
    </row>
    <row r="47" spans="1:6" ht="12.75">
      <c r="A47" s="28" t="s">
        <v>575</v>
      </c>
      <c r="B47" s="89">
        <v>595</v>
      </c>
      <c r="C47" s="87" t="s">
        <v>232</v>
      </c>
      <c r="D47" s="599">
        <v>0</v>
      </c>
      <c r="E47" s="600">
        <v>0</v>
      </c>
      <c r="F47" s="86"/>
    </row>
    <row r="48" spans="1:6" ht="23.25" customHeight="1">
      <c r="A48" s="347" t="s">
        <v>576</v>
      </c>
      <c r="B48" s="349" t="s">
        <v>577</v>
      </c>
      <c r="C48" s="348" t="s">
        <v>235</v>
      </c>
      <c r="D48" s="582">
        <f>D7+D12+D17+D23+D27+D36+D43+D46</f>
        <v>267389.625</v>
      </c>
      <c r="E48" s="583">
        <f>E7+E12+E17+E23+E27+E36+E43+E46</f>
        <v>3260.7689999999993</v>
      </c>
      <c r="F48" s="86"/>
    </row>
    <row r="49" spans="1:6" ht="12.75" customHeight="1">
      <c r="A49" s="347" t="s">
        <v>1059</v>
      </c>
      <c r="B49" s="592">
        <v>799</v>
      </c>
      <c r="C49" s="593" t="s">
        <v>1060</v>
      </c>
      <c r="D49" s="601">
        <v>8452.031</v>
      </c>
      <c r="E49" s="602">
        <v>0</v>
      </c>
      <c r="F49" s="86"/>
    </row>
    <row r="50" spans="1:6" ht="13.5" thickBot="1">
      <c r="A50" s="594" t="s">
        <v>1061</v>
      </c>
      <c r="B50" s="595" t="s">
        <v>1062</v>
      </c>
      <c r="C50" s="596" t="s">
        <v>1063</v>
      </c>
      <c r="D50" s="584">
        <f>D48+D49</f>
        <v>275841.656</v>
      </c>
      <c r="E50" s="585">
        <f>E48+E49</f>
        <v>3260.7689999999993</v>
      </c>
      <c r="F50" s="86"/>
    </row>
    <row r="51" spans="1:6" ht="13.5" thickBot="1">
      <c r="A51" s="1105" t="s">
        <v>578</v>
      </c>
      <c r="B51" s="1079"/>
      <c r="C51" s="1079"/>
      <c r="D51" s="1079"/>
      <c r="E51" s="1080"/>
      <c r="F51" s="84"/>
    </row>
    <row r="52" spans="1:6" ht="12.75">
      <c r="A52" s="32" t="s">
        <v>579</v>
      </c>
      <c r="B52" s="354" t="s">
        <v>580</v>
      </c>
      <c r="C52" s="355" t="s">
        <v>238</v>
      </c>
      <c r="D52" s="586">
        <f>SUM(D53:D55)</f>
        <v>27757.373</v>
      </c>
      <c r="E52" s="587">
        <f>SUM(E53:E55)</f>
        <v>3603.819</v>
      </c>
      <c r="F52" s="86"/>
    </row>
    <row r="53" spans="1:6" ht="12.75">
      <c r="A53" s="28" t="s">
        <v>581</v>
      </c>
      <c r="B53" s="89">
        <v>601</v>
      </c>
      <c r="C53" s="87" t="s">
        <v>241</v>
      </c>
      <c r="D53" s="599">
        <v>0</v>
      </c>
      <c r="E53" s="600">
        <v>0</v>
      </c>
      <c r="F53" s="86"/>
    </row>
    <row r="54" spans="1:6" ht="12.75">
      <c r="A54" s="28" t="s">
        <v>582</v>
      </c>
      <c r="B54" s="89">
        <v>602</v>
      </c>
      <c r="C54" s="87" t="s">
        <v>244</v>
      </c>
      <c r="D54" s="599">
        <v>27757.373</v>
      </c>
      <c r="E54" s="600">
        <v>3603.819</v>
      </c>
      <c r="F54" s="86"/>
    </row>
    <row r="55" spans="1:6" ht="12.75">
      <c r="A55" s="28" t="s">
        <v>583</v>
      </c>
      <c r="B55" s="89">
        <v>604</v>
      </c>
      <c r="C55" s="87" t="s">
        <v>247</v>
      </c>
      <c r="D55" s="599">
        <v>0</v>
      </c>
      <c r="E55" s="600">
        <v>0</v>
      </c>
      <c r="F55" s="86"/>
    </row>
    <row r="56" spans="1:6" ht="12.75">
      <c r="A56" s="28" t="s">
        <v>584</v>
      </c>
      <c r="B56" s="89" t="s">
        <v>585</v>
      </c>
      <c r="C56" s="87" t="s">
        <v>250</v>
      </c>
      <c r="D56" s="582">
        <f>SUM(D57:D60)</f>
        <v>0</v>
      </c>
      <c r="E56" s="583">
        <f>SUM(E57:E60)</f>
        <v>0</v>
      </c>
      <c r="F56" s="86"/>
    </row>
    <row r="57" spans="1:6" ht="12.75">
      <c r="A57" s="28" t="s">
        <v>586</v>
      </c>
      <c r="B57" s="89">
        <v>611</v>
      </c>
      <c r="C57" s="87" t="s">
        <v>253</v>
      </c>
      <c r="D57" s="599">
        <v>0</v>
      </c>
      <c r="E57" s="600">
        <v>0</v>
      </c>
      <c r="F57" s="86"/>
    </row>
    <row r="58" spans="1:6" ht="12.75">
      <c r="A58" s="28" t="s">
        <v>587</v>
      </c>
      <c r="B58" s="89">
        <v>612</v>
      </c>
      <c r="C58" s="87" t="s">
        <v>256</v>
      </c>
      <c r="D58" s="599">
        <v>0</v>
      </c>
      <c r="E58" s="600">
        <v>0</v>
      </c>
      <c r="F58" s="86"/>
    </row>
    <row r="59" spans="1:6" ht="12.75">
      <c r="A59" s="28" t="s">
        <v>588</v>
      </c>
      <c r="B59" s="89">
        <v>613</v>
      </c>
      <c r="C59" s="87" t="s">
        <v>259</v>
      </c>
      <c r="D59" s="599">
        <v>0</v>
      </c>
      <c r="E59" s="600">
        <v>0</v>
      </c>
      <c r="F59" s="86"/>
    </row>
    <row r="60" spans="1:6" ht="12.75">
      <c r="A60" s="28" t="s">
        <v>589</v>
      </c>
      <c r="B60" s="89">
        <v>614</v>
      </c>
      <c r="C60" s="87" t="s">
        <v>262</v>
      </c>
      <c r="D60" s="599">
        <v>0</v>
      </c>
      <c r="E60" s="600">
        <v>0</v>
      </c>
      <c r="F60" s="86"/>
    </row>
    <row r="61" spans="1:6" ht="12.75">
      <c r="A61" s="28" t="s">
        <v>590</v>
      </c>
      <c r="B61" s="89" t="s">
        <v>591</v>
      </c>
      <c r="C61" s="87" t="s">
        <v>265</v>
      </c>
      <c r="D61" s="582">
        <f>SUM(D62:D65)</f>
        <v>0</v>
      </c>
      <c r="E61" s="583">
        <f>SUM(E62:E65)</f>
        <v>0</v>
      </c>
      <c r="F61" s="86"/>
    </row>
    <row r="62" spans="1:6" ht="12.75">
      <c r="A62" s="28" t="s">
        <v>592</v>
      </c>
      <c r="B62" s="89">
        <v>621</v>
      </c>
      <c r="C62" s="87" t="s">
        <v>268</v>
      </c>
      <c r="D62" s="599">
        <v>0</v>
      </c>
      <c r="E62" s="600">
        <v>0</v>
      </c>
      <c r="F62" s="86"/>
    </row>
    <row r="63" spans="1:6" ht="12.75">
      <c r="A63" s="28" t="s">
        <v>593</v>
      </c>
      <c r="B63" s="89">
        <v>622</v>
      </c>
      <c r="C63" s="87" t="s">
        <v>271</v>
      </c>
      <c r="D63" s="599">
        <v>0</v>
      </c>
      <c r="E63" s="600">
        <v>0</v>
      </c>
      <c r="F63" s="86"/>
    </row>
    <row r="64" spans="1:6" ht="12.75">
      <c r="A64" s="28" t="s">
        <v>594</v>
      </c>
      <c r="B64" s="89">
        <v>623</v>
      </c>
      <c r="C64" s="87" t="s">
        <v>274</v>
      </c>
      <c r="D64" s="599">
        <v>0</v>
      </c>
      <c r="E64" s="600">
        <v>0</v>
      </c>
      <c r="F64" s="86"/>
    </row>
    <row r="65" spans="1:6" ht="12.75">
      <c r="A65" s="28" t="s">
        <v>595</v>
      </c>
      <c r="B65" s="89">
        <v>624</v>
      </c>
      <c r="C65" s="87" t="s">
        <v>276</v>
      </c>
      <c r="D65" s="599">
        <v>0</v>
      </c>
      <c r="E65" s="600">
        <v>0</v>
      </c>
      <c r="F65" s="86"/>
    </row>
    <row r="66" spans="1:6" ht="12.75">
      <c r="A66" s="28" t="s">
        <v>596</v>
      </c>
      <c r="B66" s="89" t="s">
        <v>597</v>
      </c>
      <c r="C66" s="87" t="s">
        <v>279</v>
      </c>
      <c r="D66" s="582">
        <f>SUM(D67:D73)</f>
        <v>43172.327000000005</v>
      </c>
      <c r="E66" s="583">
        <f>SUM(E67:E73)</f>
        <v>12.983</v>
      </c>
      <c r="F66" s="86"/>
    </row>
    <row r="67" spans="1:6" ht="12.75">
      <c r="A67" s="28" t="s">
        <v>598</v>
      </c>
      <c r="B67" s="89">
        <v>641</v>
      </c>
      <c r="C67" s="87" t="s">
        <v>282</v>
      </c>
      <c r="D67" s="599">
        <v>0</v>
      </c>
      <c r="E67" s="600">
        <v>0</v>
      </c>
      <c r="F67" s="86"/>
    </row>
    <row r="68" spans="1:6" ht="12.75">
      <c r="A68" s="28" t="s">
        <v>599</v>
      </c>
      <c r="B68" s="89">
        <v>642</v>
      </c>
      <c r="C68" s="87" t="s">
        <v>284</v>
      </c>
      <c r="D68" s="599">
        <v>0</v>
      </c>
      <c r="E68" s="600">
        <v>0</v>
      </c>
      <c r="F68" s="86"/>
    </row>
    <row r="69" spans="1:6" ht="12.75">
      <c r="A69" s="28" t="s">
        <v>600</v>
      </c>
      <c r="B69" s="89">
        <v>643</v>
      </c>
      <c r="C69" s="87" t="s">
        <v>287</v>
      </c>
      <c r="D69" s="599">
        <v>0</v>
      </c>
      <c r="E69" s="600">
        <v>0</v>
      </c>
      <c r="F69" s="86"/>
    </row>
    <row r="70" spans="1:6" ht="12.75">
      <c r="A70" s="28" t="s">
        <v>601</v>
      </c>
      <c r="B70" s="89">
        <v>644</v>
      </c>
      <c r="C70" s="87" t="s">
        <v>290</v>
      </c>
      <c r="D70" s="599">
        <v>1128.319</v>
      </c>
      <c r="E70" s="600">
        <v>0</v>
      </c>
      <c r="F70" s="86"/>
    </row>
    <row r="71" spans="1:6" ht="12.75">
      <c r="A71" s="28" t="s">
        <v>602</v>
      </c>
      <c r="B71" s="89">
        <v>645</v>
      </c>
      <c r="C71" s="87" t="s">
        <v>293</v>
      </c>
      <c r="D71" s="599">
        <v>15.558</v>
      </c>
      <c r="E71" s="600">
        <v>0</v>
      </c>
      <c r="F71" s="86"/>
    </row>
    <row r="72" spans="1:6" ht="12.75" customHeight="1">
      <c r="A72" s="28" t="s">
        <v>603</v>
      </c>
      <c r="B72" s="89">
        <v>648</v>
      </c>
      <c r="C72" s="87" t="s">
        <v>296</v>
      </c>
      <c r="D72" s="599">
        <v>14504.853</v>
      </c>
      <c r="E72" s="600">
        <v>0</v>
      </c>
      <c r="F72" s="86"/>
    </row>
    <row r="73" spans="1:6" ht="12.75">
      <c r="A73" s="28" t="s">
        <v>604</v>
      </c>
      <c r="B73" s="89">
        <v>649</v>
      </c>
      <c r="C73" s="87" t="s">
        <v>299</v>
      </c>
      <c r="D73" s="599">
        <v>27523.597</v>
      </c>
      <c r="E73" s="600">
        <v>12.983</v>
      </c>
      <c r="F73" s="86"/>
    </row>
    <row r="74" spans="1:6" ht="25.5">
      <c r="A74" s="28" t="s">
        <v>855</v>
      </c>
      <c r="B74" s="89" t="s">
        <v>605</v>
      </c>
      <c r="C74" s="87" t="s">
        <v>301</v>
      </c>
      <c r="D74" s="582">
        <f>SUM(D75:D81)</f>
        <v>0</v>
      </c>
      <c r="E74" s="583">
        <f>SUM(E75:E81)</f>
        <v>0</v>
      </c>
      <c r="F74" s="86"/>
    </row>
    <row r="75" spans="1:6" ht="12.75">
      <c r="A75" s="28" t="s">
        <v>856</v>
      </c>
      <c r="B75" s="89">
        <v>652</v>
      </c>
      <c r="C75" s="87" t="s">
        <v>304</v>
      </c>
      <c r="D75" s="599">
        <v>0</v>
      </c>
      <c r="E75" s="600">
        <v>0</v>
      </c>
      <c r="F75" s="86"/>
    </row>
    <row r="76" spans="1:6" ht="12.75">
      <c r="A76" s="28" t="s">
        <v>606</v>
      </c>
      <c r="B76" s="89">
        <v>653</v>
      </c>
      <c r="C76" s="87" t="s">
        <v>306</v>
      </c>
      <c r="D76" s="599">
        <v>0</v>
      </c>
      <c r="E76" s="600">
        <v>0</v>
      </c>
      <c r="F76" s="86"/>
    </row>
    <row r="77" spans="1:6" ht="12.75">
      <c r="A77" s="28" t="s">
        <v>607</v>
      </c>
      <c r="B77" s="89">
        <v>654</v>
      </c>
      <c r="C77" s="87" t="s">
        <v>308</v>
      </c>
      <c r="D77" s="599">
        <v>0</v>
      </c>
      <c r="E77" s="600">
        <v>0</v>
      </c>
      <c r="F77" s="86"/>
    </row>
    <row r="78" spans="1:6" ht="12.75">
      <c r="A78" s="28" t="s">
        <v>608</v>
      </c>
      <c r="B78" s="89">
        <v>655</v>
      </c>
      <c r="C78" s="87" t="s">
        <v>311</v>
      </c>
      <c r="D78" s="599">
        <v>0</v>
      </c>
      <c r="E78" s="600">
        <v>0</v>
      </c>
      <c r="F78" s="86"/>
    </row>
    <row r="79" spans="1:6" ht="12.75">
      <c r="A79" s="28" t="s">
        <v>609</v>
      </c>
      <c r="B79" s="89">
        <v>656</v>
      </c>
      <c r="C79" s="87" t="s">
        <v>314</v>
      </c>
      <c r="D79" s="599">
        <v>0</v>
      </c>
      <c r="E79" s="600">
        <v>0</v>
      </c>
      <c r="F79" s="86"/>
    </row>
    <row r="80" spans="1:6" ht="12.75">
      <c r="A80" s="28" t="s">
        <v>610</v>
      </c>
      <c r="B80" s="89">
        <v>657</v>
      </c>
      <c r="C80" s="87" t="s">
        <v>317</v>
      </c>
      <c r="D80" s="599">
        <v>0</v>
      </c>
      <c r="E80" s="600">
        <v>0</v>
      </c>
      <c r="F80" s="86"/>
    </row>
    <row r="81" spans="1:6" ht="12.75">
      <c r="A81" s="28" t="s">
        <v>611</v>
      </c>
      <c r="B81" s="89">
        <v>659</v>
      </c>
      <c r="C81" s="87" t="s">
        <v>320</v>
      </c>
      <c r="D81" s="599">
        <v>0</v>
      </c>
      <c r="E81" s="600">
        <v>0</v>
      </c>
      <c r="F81" s="86"/>
    </row>
    <row r="82" spans="1:6" ht="12.75">
      <c r="A82" s="28" t="s">
        <v>612</v>
      </c>
      <c r="B82" s="89" t="s">
        <v>613</v>
      </c>
      <c r="C82" s="87" t="s">
        <v>323</v>
      </c>
      <c r="D82" s="582">
        <f>SUM(D83:D85)</f>
        <v>0</v>
      </c>
      <c r="E82" s="583">
        <f>SUM(E83:E85)</f>
        <v>0</v>
      </c>
      <c r="F82" s="86"/>
    </row>
    <row r="83" spans="1:6" ht="12.75">
      <c r="A83" s="28" t="s">
        <v>614</v>
      </c>
      <c r="B83" s="89">
        <v>681</v>
      </c>
      <c r="C83" s="87" t="s">
        <v>326</v>
      </c>
      <c r="D83" s="599">
        <v>0</v>
      </c>
      <c r="E83" s="600">
        <v>0</v>
      </c>
      <c r="F83" s="86"/>
    </row>
    <row r="84" spans="1:6" ht="12.75">
      <c r="A84" s="28" t="s">
        <v>615</v>
      </c>
      <c r="B84" s="89">
        <v>682</v>
      </c>
      <c r="C84" s="87" t="s">
        <v>329</v>
      </c>
      <c r="D84" s="599">
        <v>0</v>
      </c>
      <c r="E84" s="600">
        <v>0</v>
      </c>
      <c r="F84" s="86"/>
    </row>
    <row r="85" spans="1:6" ht="12.75">
      <c r="A85" s="28" t="s">
        <v>616</v>
      </c>
      <c r="B85" s="89">
        <v>684</v>
      </c>
      <c r="C85" s="87" t="s">
        <v>332</v>
      </c>
      <c r="D85" s="599">
        <v>0</v>
      </c>
      <c r="E85" s="600">
        <v>0</v>
      </c>
      <c r="F85" s="86"/>
    </row>
    <row r="86" spans="1:6" ht="12.75">
      <c r="A86" s="28" t="s">
        <v>617</v>
      </c>
      <c r="B86" s="89" t="s">
        <v>618</v>
      </c>
      <c r="C86" s="87" t="s">
        <v>335</v>
      </c>
      <c r="D86" s="582">
        <f>D87</f>
        <v>203738.186</v>
      </c>
      <c r="E86" s="583">
        <f>E87</f>
        <v>0</v>
      </c>
      <c r="F86" s="86"/>
    </row>
    <row r="87" spans="1:6" ht="12.75">
      <c r="A87" s="28" t="s">
        <v>619</v>
      </c>
      <c r="B87" s="89">
        <v>691</v>
      </c>
      <c r="C87" s="87" t="s">
        <v>338</v>
      </c>
      <c r="D87" s="599">
        <v>203738.186</v>
      </c>
      <c r="E87" s="600">
        <v>0</v>
      </c>
      <c r="F87" s="86"/>
    </row>
    <row r="88" spans="1:6" ht="25.5">
      <c r="A88" s="28" t="s">
        <v>620</v>
      </c>
      <c r="B88" s="90" t="s">
        <v>812</v>
      </c>
      <c r="C88" s="87" t="s">
        <v>341</v>
      </c>
      <c r="D88" s="582">
        <f>D52+D56+D61+D66+D74+D82+D86</f>
        <v>274667.886</v>
      </c>
      <c r="E88" s="583">
        <f>E52+E56+E61+E66+E74+E82+E86</f>
        <v>3616.802</v>
      </c>
      <c r="F88" s="86"/>
    </row>
    <row r="89" spans="1:6" ht="12.75">
      <c r="A89" s="568" t="s">
        <v>1064</v>
      </c>
      <c r="B89" s="570">
        <v>899</v>
      </c>
      <c r="C89" s="569" t="s">
        <v>1065</v>
      </c>
      <c r="D89" s="599">
        <v>1542.031</v>
      </c>
      <c r="E89" s="600">
        <v>0</v>
      </c>
      <c r="F89" s="86"/>
    </row>
    <row r="90" spans="1:6" ht="12.75">
      <c r="A90" s="568" t="s">
        <v>1066</v>
      </c>
      <c r="B90" s="570">
        <v>692</v>
      </c>
      <c r="C90" s="569" t="s">
        <v>1067</v>
      </c>
      <c r="D90" s="599">
        <v>1988.027</v>
      </c>
      <c r="E90" s="600">
        <v>0</v>
      </c>
      <c r="F90" s="86"/>
    </row>
    <row r="91" spans="1:6" ht="12.75" customHeight="1">
      <c r="A91" s="571" t="s">
        <v>1068</v>
      </c>
      <c r="B91" s="572" t="s">
        <v>1070</v>
      </c>
      <c r="C91" s="573" t="s">
        <v>1069</v>
      </c>
      <c r="D91" s="588">
        <f>SUM(D88:D90)</f>
        <v>278197.944</v>
      </c>
      <c r="E91" s="589">
        <f>SUM(E88:E90)</f>
        <v>3616.802</v>
      </c>
      <c r="F91" s="86"/>
    </row>
    <row r="92" spans="1:6" ht="12.75" customHeight="1">
      <c r="A92" s="91" t="s">
        <v>621</v>
      </c>
      <c r="B92" s="574" t="s">
        <v>1071</v>
      </c>
      <c r="C92" s="575" t="s">
        <v>344</v>
      </c>
      <c r="D92" s="588">
        <f>D91-D50</f>
        <v>2356.2880000000005</v>
      </c>
      <c r="E92" s="589">
        <f>E91-E50</f>
        <v>356.0330000000008</v>
      </c>
      <c r="F92" s="86"/>
    </row>
    <row r="93" spans="1:6" ht="12.75" customHeight="1">
      <c r="A93" s="28" t="s">
        <v>622</v>
      </c>
      <c r="B93" s="89">
        <v>591</v>
      </c>
      <c r="C93" s="87" t="s">
        <v>347</v>
      </c>
      <c r="D93" s="599">
        <v>0</v>
      </c>
      <c r="E93" s="600">
        <v>0</v>
      </c>
      <c r="F93" s="86"/>
    </row>
    <row r="94" spans="1:6" ht="12.75" customHeight="1" thickBot="1">
      <c r="A94" s="350" t="s">
        <v>623</v>
      </c>
      <c r="B94" s="576" t="s">
        <v>624</v>
      </c>
      <c r="C94" s="577" t="s">
        <v>350</v>
      </c>
      <c r="D94" s="590">
        <f>D92-D93</f>
        <v>2356.2880000000005</v>
      </c>
      <c r="E94" s="591">
        <f>E92-E93</f>
        <v>356.0330000000008</v>
      </c>
      <c r="F94" s="86"/>
    </row>
    <row r="95" spans="1:6" ht="12.75" customHeight="1" thickBot="1">
      <c r="A95" s="1077"/>
      <c r="B95" s="1075"/>
      <c r="C95" s="1074"/>
      <c r="D95" s="1078" t="s">
        <v>875</v>
      </c>
      <c r="E95" s="1076"/>
      <c r="F95" s="79"/>
    </row>
    <row r="96" spans="1:6" ht="12.75">
      <c r="A96" s="218" t="s">
        <v>625</v>
      </c>
      <c r="B96" s="30" t="s">
        <v>737</v>
      </c>
      <c r="C96" s="31" t="s">
        <v>353</v>
      </c>
      <c r="D96" s="1069">
        <f>+D92+E92</f>
        <v>2712.3210000000013</v>
      </c>
      <c r="E96" s="1070"/>
      <c r="F96" s="26"/>
    </row>
    <row r="97" spans="1:6" ht="13.5" thickBot="1">
      <c r="A97" s="217" t="s">
        <v>626</v>
      </c>
      <c r="B97" s="33" t="s">
        <v>738</v>
      </c>
      <c r="C97" s="29" t="s">
        <v>356</v>
      </c>
      <c r="D97" s="1100">
        <f>+D94+E94</f>
        <v>2712.3210000000013</v>
      </c>
      <c r="E97" s="1101"/>
      <c r="F97" s="26"/>
    </row>
    <row r="98" spans="1:6" ht="12.75">
      <c r="A98" s="92"/>
      <c r="B98" s="35"/>
      <c r="C98" s="35"/>
      <c r="D98" s="112"/>
      <c r="E98" s="112"/>
      <c r="F98" s="26"/>
    </row>
    <row r="99" spans="1:6" ht="12.75">
      <c r="A99" s="34" t="s">
        <v>789</v>
      </c>
      <c r="B99" s="35"/>
      <c r="C99" s="35"/>
      <c r="D99" s="112"/>
      <c r="E99" s="112"/>
      <c r="F99" s="26"/>
    </row>
    <row r="100" spans="1:6" ht="12.75">
      <c r="A100" s="26" t="s">
        <v>813</v>
      </c>
      <c r="B100" s="35"/>
      <c r="C100" s="35"/>
      <c r="D100" s="112"/>
      <c r="E100" s="112"/>
      <c r="F100" s="26"/>
    </row>
    <row r="101" spans="1:6" ht="12.75">
      <c r="A101" s="26" t="s">
        <v>816</v>
      </c>
      <c r="B101" s="27"/>
      <c r="C101" s="27"/>
      <c r="D101" s="112"/>
      <c r="E101" s="112"/>
      <c r="F101" s="26"/>
    </row>
    <row r="102" spans="1:6" ht="12.75">
      <c r="A102" s="104" t="s">
        <v>810</v>
      </c>
      <c r="B102" s="27"/>
      <c r="C102" s="27"/>
      <c r="D102" s="112"/>
      <c r="E102" s="112"/>
      <c r="F102" s="26"/>
    </row>
    <row r="103" spans="1:6" ht="12.75">
      <c r="A103" s="104"/>
      <c r="B103" s="83"/>
      <c r="C103" s="83"/>
      <c r="D103" s="112"/>
      <c r="E103" s="112"/>
      <c r="F103" s="26"/>
    </row>
    <row r="104" spans="1:6" ht="12.75">
      <c r="A104" s="34"/>
      <c r="B104" s="83"/>
      <c r="C104" s="83"/>
      <c r="D104" s="112"/>
      <c r="E104" s="112"/>
      <c r="F104" s="26"/>
    </row>
    <row r="105" spans="1:6" ht="12.75">
      <c r="A105" s="34"/>
      <c r="B105" s="83"/>
      <c r="C105" s="83"/>
      <c r="D105" s="112"/>
      <c r="E105" s="112"/>
      <c r="F105" s="26"/>
    </row>
  </sheetData>
  <sheetProtection sheet="1"/>
  <mergeCells count="10">
    <mergeCell ref="A3:E3"/>
    <mergeCell ref="A51:E51"/>
    <mergeCell ref="A1:E1"/>
    <mergeCell ref="A2:E2"/>
    <mergeCell ref="B6:C6"/>
    <mergeCell ref="A4:E4"/>
    <mergeCell ref="A95:C95"/>
    <mergeCell ref="D95:E95"/>
    <mergeCell ref="D96:E96"/>
    <mergeCell ref="D97:E97"/>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50" max="4" man="1"/>
  </rowBreaks>
</worksheet>
</file>

<file path=xl/worksheets/sheet4.xml><?xml version="1.0" encoding="utf-8"?>
<worksheet xmlns="http://schemas.openxmlformats.org/spreadsheetml/2006/main" xmlns:r="http://schemas.openxmlformats.org/officeDocument/2006/relationships">
  <dimension ref="A1:F105"/>
  <sheetViews>
    <sheetView workbookViewId="0" topLeftCell="A1">
      <pane ySplit="5" topLeftCell="BM6" activePane="bottomLeft" state="frozen"/>
      <selection pane="topLeft" activeCell="F131" sqref="F131"/>
      <selection pane="bottomLeft" activeCell="A1" sqref="A1:E1"/>
    </sheetView>
  </sheetViews>
  <sheetFormatPr defaultColWidth="9.140625" defaultRowHeight="15"/>
  <cols>
    <col min="1" max="1" width="60.421875" style="352" customWidth="1"/>
    <col min="2" max="2" width="13.8515625" style="353" customWidth="1"/>
    <col min="3" max="3" width="9.140625" style="353" customWidth="1"/>
    <col min="4" max="4" width="12.57421875" style="351" customWidth="1"/>
    <col min="5" max="5" width="15.140625" style="351" customWidth="1"/>
    <col min="6" max="16384" width="9.140625" style="345" customWidth="1"/>
  </cols>
  <sheetData>
    <row r="1" spans="1:6" ht="15.75">
      <c r="A1" s="1093" t="s">
        <v>561</v>
      </c>
      <c r="B1" s="1093"/>
      <c r="C1" s="1093"/>
      <c r="D1" s="1093"/>
      <c r="E1" s="1093"/>
      <c r="F1" s="26"/>
    </row>
    <row r="2" spans="1:6" ht="12.75" customHeight="1" thickBot="1">
      <c r="A2" s="1094"/>
      <c r="B2" s="1094"/>
      <c r="C2" s="1094"/>
      <c r="D2" s="1094"/>
      <c r="E2" s="1094"/>
      <c r="F2" s="26"/>
    </row>
    <row r="3" spans="1:6" ht="27.75" customHeight="1" thickBot="1">
      <c r="A3" s="1102" t="s">
        <v>814</v>
      </c>
      <c r="B3" s="1103"/>
      <c r="C3" s="1103"/>
      <c r="D3" s="1103"/>
      <c r="E3" s="1104"/>
      <c r="F3" s="79"/>
    </row>
    <row r="4" spans="1:6" ht="15" customHeight="1" thickBot="1">
      <c r="A4" s="1097" t="s">
        <v>758</v>
      </c>
      <c r="B4" s="1098"/>
      <c r="C4" s="1098"/>
      <c r="D4" s="1098"/>
      <c r="E4" s="1099"/>
      <c r="F4" s="26"/>
    </row>
    <row r="5" spans="1:6" s="346" customFormat="1" ht="40.5" customHeight="1" thickBot="1">
      <c r="A5" s="36" t="s">
        <v>759</v>
      </c>
      <c r="B5" s="37" t="s">
        <v>808</v>
      </c>
      <c r="C5" s="38" t="s">
        <v>815</v>
      </c>
      <c r="D5" s="113" t="s">
        <v>1057</v>
      </c>
      <c r="E5" s="114" t="s">
        <v>1058</v>
      </c>
      <c r="F5" s="84"/>
    </row>
    <row r="6" spans="1:6" s="346" customFormat="1" ht="12.75" customHeight="1">
      <c r="A6" s="103" t="s">
        <v>517</v>
      </c>
      <c r="B6" s="1095"/>
      <c r="C6" s="1096"/>
      <c r="D6" s="115" t="s">
        <v>736</v>
      </c>
      <c r="E6" s="116" t="s">
        <v>654</v>
      </c>
      <c r="F6" s="81"/>
    </row>
    <row r="7" spans="1:6" ht="12.75">
      <c r="A7" s="32" t="s">
        <v>518</v>
      </c>
      <c r="B7" s="88" t="s">
        <v>519</v>
      </c>
      <c r="C7" s="85" t="s">
        <v>115</v>
      </c>
      <c r="D7" s="578">
        <f>SUM(D8:D11)</f>
        <v>0</v>
      </c>
      <c r="E7" s="579">
        <f>SUM(E8:E11)</f>
        <v>0</v>
      </c>
      <c r="F7" s="86"/>
    </row>
    <row r="8" spans="1:6" ht="12.75">
      <c r="A8" s="28" t="s">
        <v>520</v>
      </c>
      <c r="B8" s="89">
        <v>501</v>
      </c>
      <c r="C8" s="87" t="s">
        <v>118</v>
      </c>
      <c r="D8" s="599"/>
      <c r="E8" s="600"/>
      <c r="F8" s="86"/>
    </row>
    <row r="9" spans="1:6" ht="12.75">
      <c r="A9" s="28" t="s">
        <v>521</v>
      </c>
      <c r="B9" s="89">
        <v>502</v>
      </c>
      <c r="C9" s="87" t="s">
        <v>121</v>
      </c>
      <c r="D9" s="599"/>
      <c r="E9" s="600"/>
      <c r="F9" s="86"/>
    </row>
    <row r="10" spans="1:6" ht="12.75">
      <c r="A10" s="28" t="s">
        <v>522</v>
      </c>
      <c r="B10" s="89">
        <v>503</v>
      </c>
      <c r="C10" s="87" t="s">
        <v>124</v>
      </c>
      <c r="D10" s="599"/>
      <c r="E10" s="600"/>
      <c r="F10" s="86"/>
    </row>
    <row r="11" spans="1:6" ht="12.75">
      <c r="A11" s="28" t="s">
        <v>523</v>
      </c>
      <c r="B11" s="89">
        <v>504</v>
      </c>
      <c r="C11" s="87" t="s">
        <v>127</v>
      </c>
      <c r="D11" s="599"/>
      <c r="E11" s="600"/>
      <c r="F11" s="86"/>
    </row>
    <row r="12" spans="1:6" ht="12.75">
      <c r="A12" s="28" t="s">
        <v>524</v>
      </c>
      <c r="B12" s="89" t="s">
        <v>525</v>
      </c>
      <c r="C12" s="87" t="s">
        <v>130</v>
      </c>
      <c r="D12" s="582">
        <f>SUM(D13:D16)</f>
        <v>0</v>
      </c>
      <c r="E12" s="583">
        <f>SUM(E13:E16)</f>
        <v>0</v>
      </c>
      <c r="F12" s="86"/>
    </row>
    <row r="13" spans="1:6" ht="12.75">
      <c r="A13" s="28" t="s">
        <v>526</v>
      </c>
      <c r="B13" s="89">
        <v>511</v>
      </c>
      <c r="C13" s="87" t="s">
        <v>133</v>
      </c>
      <c r="D13" s="599"/>
      <c r="E13" s="600"/>
      <c r="F13" s="86"/>
    </row>
    <row r="14" spans="1:6" ht="12.75">
      <c r="A14" s="28" t="s">
        <v>527</v>
      </c>
      <c r="B14" s="89">
        <v>512</v>
      </c>
      <c r="C14" s="87" t="s">
        <v>136</v>
      </c>
      <c r="D14" s="599"/>
      <c r="E14" s="600"/>
      <c r="F14" s="86"/>
    </row>
    <row r="15" spans="1:6" ht="12.75">
      <c r="A15" s="28" t="s">
        <v>528</v>
      </c>
      <c r="B15" s="89">
        <v>513</v>
      </c>
      <c r="C15" s="87" t="s">
        <v>139</v>
      </c>
      <c r="D15" s="599"/>
      <c r="E15" s="600"/>
      <c r="F15" s="86"/>
    </row>
    <row r="16" spans="1:6" ht="12.75">
      <c r="A16" s="28" t="s">
        <v>529</v>
      </c>
      <c r="B16" s="89">
        <v>518</v>
      </c>
      <c r="C16" s="87" t="s">
        <v>142</v>
      </c>
      <c r="D16" s="599"/>
      <c r="E16" s="600"/>
      <c r="F16" s="86"/>
    </row>
    <row r="17" spans="1:6" ht="12.75">
      <c r="A17" s="28" t="s">
        <v>530</v>
      </c>
      <c r="B17" s="89" t="s">
        <v>531</v>
      </c>
      <c r="C17" s="87" t="s">
        <v>145</v>
      </c>
      <c r="D17" s="582">
        <f>SUM(D18:D22)</f>
        <v>0</v>
      </c>
      <c r="E17" s="583">
        <f>SUM(E18:E22)</f>
        <v>0</v>
      </c>
      <c r="F17" s="86"/>
    </row>
    <row r="18" spans="1:6" ht="12.75">
      <c r="A18" s="28" t="s">
        <v>532</v>
      </c>
      <c r="B18" s="89">
        <v>521</v>
      </c>
      <c r="C18" s="87" t="s">
        <v>148</v>
      </c>
      <c r="D18" s="599"/>
      <c r="E18" s="600"/>
      <c r="F18" s="86"/>
    </row>
    <row r="19" spans="1:6" ht="12.75">
      <c r="A19" s="28" t="s">
        <v>533</v>
      </c>
      <c r="B19" s="89">
        <v>524</v>
      </c>
      <c r="C19" s="87" t="s">
        <v>151</v>
      </c>
      <c r="D19" s="599"/>
      <c r="E19" s="600"/>
      <c r="F19" s="86"/>
    </row>
    <row r="20" spans="1:6" ht="12.75">
      <c r="A20" s="28" t="s">
        <v>534</v>
      </c>
      <c r="B20" s="89">
        <v>525</v>
      </c>
      <c r="C20" s="87" t="s">
        <v>154</v>
      </c>
      <c r="D20" s="599"/>
      <c r="E20" s="600"/>
      <c r="F20" s="86"/>
    </row>
    <row r="21" spans="1:6" ht="12.75">
      <c r="A21" s="28" t="s">
        <v>535</v>
      </c>
      <c r="B21" s="89">
        <v>527</v>
      </c>
      <c r="C21" s="87" t="s">
        <v>157</v>
      </c>
      <c r="D21" s="599"/>
      <c r="E21" s="600"/>
      <c r="F21" s="86"/>
    </row>
    <row r="22" spans="1:6" ht="12.75">
      <c r="A22" s="28" t="s">
        <v>536</v>
      </c>
      <c r="B22" s="89">
        <v>528</v>
      </c>
      <c r="C22" s="87" t="s">
        <v>160</v>
      </c>
      <c r="D22" s="599"/>
      <c r="E22" s="600"/>
      <c r="F22" s="86"/>
    </row>
    <row r="23" spans="1:6" ht="12.75">
      <c r="A23" s="28" t="s">
        <v>537</v>
      </c>
      <c r="B23" s="89" t="s">
        <v>538</v>
      </c>
      <c r="C23" s="87" t="s">
        <v>163</v>
      </c>
      <c r="D23" s="582">
        <f>SUM(D24:D26)</f>
        <v>0</v>
      </c>
      <c r="E23" s="583">
        <f>SUM(E24:E26)</f>
        <v>0</v>
      </c>
      <c r="F23" s="86"/>
    </row>
    <row r="24" spans="1:6" ht="12.75">
      <c r="A24" s="28" t="s">
        <v>539</v>
      </c>
      <c r="B24" s="89">
        <v>531</v>
      </c>
      <c r="C24" s="87" t="s">
        <v>166</v>
      </c>
      <c r="D24" s="599"/>
      <c r="E24" s="600"/>
      <c r="F24" s="86"/>
    </row>
    <row r="25" spans="1:6" ht="12.75">
      <c r="A25" s="28" t="s">
        <v>540</v>
      </c>
      <c r="B25" s="89">
        <v>532</v>
      </c>
      <c r="C25" s="87" t="s">
        <v>169</v>
      </c>
      <c r="D25" s="599"/>
      <c r="E25" s="600"/>
      <c r="F25" s="86"/>
    </row>
    <row r="26" spans="1:6" ht="12.75">
      <c r="A26" s="28" t="s">
        <v>541</v>
      </c>
      <c r="B26" s="89">
        <v>538</v>
      </c>
      <c r="C26" s="87" t="s">
        <v>172</v>
      </c>
      <c r="D26" s="599"/>
      <c r="E26" s="600"/>
      <c r="F26" s="86"/>
    </row>
    <row r="27" spans="1:6" ht="12.75">
      <c r="A27" s="28" t="s">
        <v>542</v>
      </c>
      <c r="B27" s="89" t="s">
        <v>543</v>
      </c>
      <c r="C27" s="87" t="s">
        <v>175</v>
      </c>
      <c r="D27" s="582">
        <f>SUM(D28:D35)</f>
        <v>0</v>
      </c>
      <c r="E27" s="583">
        <f>SUM(E28:E35)</f>
        <v>0</v>
      </c>
      <c r="F27" s="86"/>
    </row>
    <row r="28" spans="1:6" ht="12.75">
      <c r="A28" s="28" t="s">
        <v>544</v>
      </c>
      <c r="B28" s="89">
        <v>541</v>
      </c>
      <c r="C28" s="87" t="s">
        <v>178</v>
      </c>
      <c r="D28" s="599"/>
      <c r="E28" s="600"/>
      <c r="F28" s="86"/>
    </row>
    <row r="29" spans="1:6" ht="12.75">
      <c r="A29" s="28" t="s">
        <v>545</v>
      </c>
      <c r="B29" s="89">
        <v>542</v>
      </c>
      <c r="C29" s="87" t="s">
        <v>181</v>
      </c>
      <c r="D29" s="599"/>
      <c r="E29" s="600"/>
      <c r="F29" s="86"/>
    </row>
    <row r="30" spans="1:6" ht="12.75">
      <c r="A30" s="28" t="s">
        <v>546</v>
      </c>
      <c r="B30" s="89">
        <v>543</v>
      </c>
      <c r="C30" s="87" t="s">
        <v>184</v>
      </c>
      <c r="D30" s="599"/>
      <c r="E30" s="600"/>
      <c r="F30" s="86"/>
    </row>
    <row r="31" spans="1:6" ht="12.75">
      <c r="A31" s="28" t="s">
        <v>547</v>
      </c>
      <c r="B31" s="89">
        <v>544</v>
      </c>
      <c r="C31" s="87" t="s">
        <v>187</v>
      </c>
      <c r="D31" s="599"/>
      <c r="E31" s="600"/>
      <c r="F31" s="86"/>
    </row>
    <row r="32" spans="1:6" ht="12.75">
      <c r="A32" s="28" t="s">
        <v>548</v>
      </c>
      <c r="B32" s="89">
        <v>545</v>
      </c>
      <c r="C32" s="87" t="s">
        <v>190</v>
      </c>
      <c r="D32" s="599"/>
      <c r="E32" s="600"/>
      <c r="F32" s="86"/>
    </row>
    <row r="33" spans="1:6" ht="12.75">
      <c r="A33" s="28" t="s">
        <v>549</v>
      </c>
      <c r="B33" s="89">
        <v>546</v>
      </c>
      <c r="C33" s="87" t="s">
        <v>193</v>
      </c>
      <c r="D33" s="599"/>
      <c r="E33" s="600"/>
      <c r="F33" s="86"/>
    </row>
    <row r="34" spans="1:6" ht="12.75">
      <c r="A34" s="28" t="s">
        <v>550</v>
      </c>
      <c r="B34" s="89">
        <v>548</v>
      </c>
      <c r="C34" s="87" t="s">
        <v>195</v>
      </c>
      <c r="D34" s="599"/>
      <c r="E34" s="600"/>
      <c r="F34" s="86"/>
    </row>
    <row r="35" spans="1:6" ht="12.75">
      <c r="A35" s="28" t="s">
        <v>551</v>
      </c>
      <c r="B35" s="89">
        <v>549</v>
      </c>
      <c r="C35" s="87" t="s">
        <v>198</v>
      </c>
      <c r="D35" s="599"/>
      <c r="E35" s="600"/>
      <c r="F35" s="86"/>
    </row>
    <row r="36" spans="1:6" ht="12.75" customHeight="1">
      <c r="A36" s="28" t="s">
        <v>851</v>
      </c>
      <c r="B36" s="89" t="s">
        <v>552</v>
      </c>
      <c r="C36" s="87" t="s">
        <v>201</v>
      </c>
      <c r="D36" s="582">
        <f>SUM(D37:D42)</f>
        <v>0</v>
      </c>
      <c r="E36" s="583">
        <f>SUM(E37:E42)</f>
        <v>0</v>
      </c>
      <c r="F36" s="86"/>
    </row>
    <row r="37" spans="1:6" ht="12.75">
      <c r="A37" s="28" t="s">
        <v>852</v>
      </c>
      <c r="B37" s="89">
        <v>551</v>
      </c>
      <c r="C37" s="87" t="s">
        <v>204</v>
      </c>
      <c r="D37" s="599"/>
      <c r="E37" s="600"/>
      <c r="F37" s="86"/>
    </row>
    <row r="38" spans="1:6" ht="12.75" customHeight="1">
      <c r="A38" s="28" t="s">
        <v>853</v>
      </c>
      <c r="B38" s="89">
        <v>552</v>
      </c>
      <c r="C38" s="87" t="s">
        <v>207</v>
      </c>
      <c r="D38" s="599"/>
      <c r="E38" s="600"/>
      <c r="F38" s="86"/>
    </row>
    <row r="39" spans="1:6" ht="12.75">
      <c r="A39" s="28" t="s">
        <v>553</v>
      </c>
      <c r="B39" s="89">
        <v>553</v>
      </c>
      <c r="C39" s="87" t="s">
        <v>210</v>
      </c>
      <c r="D39" s="599"/>
      <c r="E39" s="600"/>
      <c r="F39" s="86"/>
    </row>
    <row r="40" spans="1:6" ht="12.75">
      <c r="A40" s="28" t="s">
        <v>554</v>
      </c>
      <c r="B40" s="89">
        <v>554</v>
      </c>
      <c r="C40" s="87" t="s">
        <v>213</v>
      </c>
      <c r="D40" s="599"/>
      <c r="E40" s="600"/>
      <c r="F40" s="86"/>
    </row>
    <row r="41" spans="1:6" ht="12.75">
      <c r="A41" s="28" t="s">
        <v>555</v>
      </c>
      <c r="B41" s="89">
        <v>556</v>
      </c>
      <c r="C41" s="87" t="s">
        <v>216</v>
      </c>
      <c r="D41" s="599"/>
      <c r="E41" s="600"/>
      <c r="F41" s="86"/>
    </row>
    <row r="42" spans="1:6" ht="12.75">
      <c r="A42" s="28" t="s">
        <v>556</v>
      </c>
      <c r="B42" s="89">
        <v>559</v>
      </c>
      <c r="C42" s="87" t="s">
        <v>219</v>
      </c>
      <c r="D42" s="599"/>
      <c r="E42" s="600"/>
      <c r="F42" s="86"/>
    </row>
    <row r="43" spans="1:6" ht="12.75">
      <c r="A43" s="28" t="s">
        <v>557</v>
      </c>
      <c r="B43" s="89" t="s">
        <v>558</v>
      </c>
      <c r="C43" s="87" t="s">
        <v>222</v>
      </c>
      <c r="D43" s="582">
        <f>SUM(D44:D45)</f>
        <v>0</v>
      </c>
      <c r="E43" s="583">
        <f>SUM(E44:E45)</f>
        <v>0</v>
      </c>
      <c r="F43" s="86"/>
    </row>
    <row r="44" spans="1:6" ht="12.75">
      <c r="A44" s="28" t="s">
        <v>854</v>
      </c>
      <c r="B44" s="89">
        <v>581</v>
      </c>
      <c r="C44" s="87" t="s">
        <v>225</v>
      </c>
      <c r="D44" s="599"/>
      <c r="E44" s="600"/>
      <c r="F44" s="86"/>
    </row>
    <row r="45" spans="1:6" ht="12.75">
      <c r="A45" s="28" t="s">
        <v>559</v>
      </c>
      <c r="B45" s="89">
        <v>582</v>
      </c>
      <c r="C45" s="87" t="s">
        <v>227</v>
      </c>
      <c r="D45" s="599"/>
      <c r="E45" s="600"/>
      <c r="F45" s="86"/>
    </row>
    <row r="46" spans="1:6" ht="12.75">
      <c r="A46" s="28" t="s">
        <v>573</v>
      </c>
      <c r="B46" s="89" t="s">
        <v>574</v>
      </c>
      <c r="C46" s="87" t="s">
        <v>229</v>
      </c>
      <c r="D46" s="582">
        <f>D47</f>
        <v>0</v>
      </c>
      <c r="E46" s="583">
        <f>E47</f>
        <v>0</v>
      </c>
      <c r="F46" s="86"/>
    </row>
    <row r="47" spans="1:6" ht="12.75">
      <c r="A47" s="28" t="s">
        <v>575</v>
      </c>
      <c r="B47" s="89">
        <v>595</v>
      </c>
      <c r="C47" s="87" t="s">
        <v>232</v>
      </c>
      <c r="D47" s="599"/>
      <c r="E47" s="600"/>
      <c r="F47" s="86"/>
    </row>
    <row r="48" spans="1:6" ht="23.25" customHeight="1">
      <c r="A48" s="347" t="s">
        <v>576</v>
      </c>
      <c r="B48" s="349" t="s">
        <v>577</v>
      </c>
      <c r="C48" s="348" t="s">
        <v>235</v>
      </c>
      <c r="D48" s="582">
        <f>D7+D12+D17+D23+D27+D36+D43+D46</f>
        <v>0</v>
      </c>
      <c r="E48" s="583">
        <f>E7+E12+E17+E23+E27+E36+E43+E46</f>
        <v>0</v>
      </c>
      <c r="F48" s="86"/>
    </row>
    <row r="49" spans="1:6" ht="12.75" customHeight="1">
      <c r="A49" s="347" t="s">
        <v>1059</v>
      </c>
      <c r="B49" s="592">
        <v>799</v>
      </c>
      <c r="C49" s="593" t="s">
        <v>1060</v>
      </c>
      <c r="D49" s="601"/>
      <c r="E49" s="602"/>
      <c r="F49" s="86"/>
    </row>
    <row r="50" spans="1:6" ht="13.5" thickBot="1">
      <c r="A50" s="594" t="s">
        <v>1061</v>
      </c>
      <c r="B50" s="595" t="s">
        <v>1062</v>
      </c>
      <c r="C50" s="596" t="s">
        <v>1063</v>
      </c>
      <c r="D50" s="584">
        <f>D48+D49</f>
        <v>0</v>
      </c>
      <c r="E50" s="585">
        <f>E48+E49</f>
        <v>0</v>
      </c>
      <c r="F50" s="86"/>
    </row>
    <row r="51" spans="1:6" ht="13.5" thickBot="1">
      <c r="A51" s="1105" t="s">
        <v>578</v>
      </c>
      <c r="B51" s="1079"/>
      <c r="C51" s="1079"/>
      <c r="D51" s="1079"/>
      <c r="E51" s="1080"/>
      <c r="F51" s="84"/>
    </row>
    <row r="52" spans="1:6" ht="12.75">
      <c r="A52" s="32" t="s">
        <v>579</v>
      </c>
      <c r="B52" s="354" t="s">
        <v>580</v>
      </c>
      <c r="C52" s="355" t="s">
        <v>238</v>
      </c>
      <c r="D52" s="586">
        <f>SUM(D53:D55)</f>
        <v>0</v>
      </c>
      <c r="E52" s="587">
        <f>SUM(E53:E55)</f>
        <v>0</v>
      </c>
      <c r="F52" s="86"/>
    </row>
    <row r="53" spans="1:6" ht="12.75">
      <c r="A53" s="28" t="s">
        <v>581</v>
      </c>
      <c r="B53" s="89">
        <v>601</v>
      </c>
      <c r="C53" s="87" t="s">
        <v>241</v>
      </c>
      <c r="D53" s="599"/>
      <c r="E53" s="600"/>
      <c r="F53" s="86"/>
    </row>
    <row r="54" spans="1:6" ht="12.75">
      <c r="A54" s="28" t="s">
        <v>582</v>
      </c>
      <c r="B54" s="89">
        <v>602</v>
      </c>
      <c r="C54" s="87" t="s">
        <v>244</v>
      </c>
      <c r="D54" s="599"/>
      <c r="E54" s="600"/>
      <c r="F54" s="86"/>
    </row>
    <row r="55" spans="1:6" ht="12.75">
      <c r="A55" s="28" t="s">
        <v>583</v>
      </c>
      <c r="B55" s="89">
        <v>604</v>
      </c>
      <c r="C55" s="87" t="s">
        <v>247</v>
      </c>
      <c r="D55" s="599"/>
      <c r="E55" s="600"/>
      <c r="F55" s="86"/>
    </row>
    <row r="56" spans="1:6" ht="12.75">
      <c r="A56" s="28" t="s">
        <v>584</v>
      </c>
      <c r="B56" s="89" t="s">
        <v>585</v>
      </c>
      <c r="C56" s="87" t="s">
        <v>250</v>
      </c>
      <c r="D56" s="582">
        <f>SUM(D57:D60)</f>
        <v>0</v>
      </c>
      <c r="E56" s="583">
        <f>SUM(E57:E60)</f>
        <v>0</v>
      </c>
      <c r="F56" s="86"/>
    </row>
    <row r="57" spans="1:6" ht="12.75">
      <c r="A57" s="28" t="s">
        <v>586</v>
      </c>
      <c r="B57" s="89">
        <v>611</v>
      </c>
      <c r="C57" s="87" t="s">
        <v>253</v>
      </c>
      <c r="D57" s="599"/>
      <c r="E57" s="600"/>
      <c r="F57" s="86"/>
    </row>
    <row r="58" spans="1:6" ht="12.75">
      <c r="A58" s="28" t="s">
        <v>587</v>
      </c>
      <c r="B58" s="89">
        <v>612</v>
      </c>
      <c r="C58" s="87" t="s">
        <v>256</v>
      </c>
      <c r="D58" s="599"/>
      <c r="E58" s="600"/>
      <c r="F58" s="86"/>
    </row>
    <row r="59" spans="1:6" ht="12.75">
      <c r="A59" s="28" t="s">
        <v>588</v>
      </c>
      <c r="B59" s="89">
        <v>613</v>
      </c>
      <c r="C59" s="87" t="s">
        <v>259</v>
      </c>
      <c r="D59" s="599"/>
      <c r="E59" s="600"/>
      <c r="F59" s="86"/>
    </row>
    <row r="60" spans="1:6" ht="12.75">
      <c r="A60" s="28" t="s">
        <v>589</v>
      </c>
      <c r="B60" s="89">
        <v>614</v>
      </c>
      <c r="C60" s="87" t="s">
        <v>262</v>
      </c>
      <c r="D60" s="599"/>
      <c r="E60" s="600"/>
      <c r="F60" s="86"/>
    </row>
    <row r="61" spans="1:6" ht="12.75">
      <c r="A61" s="28" t="s">
        <v>590</v>
      </c>
      <c r="B61" s="89" t="s">
        <v>591</v>
      </c>
      <c r="C61" s="87" t="s">
        <v>265</v>
      </c>
      <c r="D61" s="582">
        <f>SUM(D62:D65)</f>
        <v>0</v>
      </c>
      <c r="E61" s="583">
        <f>SUM(E62:E65)</f>
        <v>0</v>
      </c>
      <c r="F61" s="86"/>
    </row>
    <row r="62" spans="1:6" ht="12.75">
      <c r="A62" s="28" t="s">
        <v>592</v>
      </c>
      <c r="B62" s="89">
        <v>621</v>
      </c>
      <c r="C62" s="87" t="s">
        <v>268</v>
      </c>
      <c r="D62" s="599"/>
      <c r="E62" s="600"/>
      <c r="F62" s="86"/>
    </row>
    <row r="63" spans="1:6" ht="12.75">
      <c r="A63" s="28" t="s">
        <v>593</v>
      </c>
      <c r="B63" s="89">
        <v>622</v>
      </c>
      <c r="C63" s="87" t="s">
        <v>271</v>
      </c>
      <c r="D63" s="599"/>
      <c r="E63" s="600"/>
      <c r="F63" s="86"/>
    </row>
    <row r="64" spans="1:6" ht="12.75">
      <c r="A64" s="28" t="s">
        <v>594</v>
      </c>
      <c r="B64" s="89">
        <v>623</v>
      </c>
      <c r="C64" s="87" t="s">
        <v>274</v>
      </c>
      <c r="D64" s="599"/>
      <c r="E64" s="600"/>
      <c r="F64" s="86"/>
    </row>
    <row r="65" spans="1:6" ht="12.75">
      <c r="A65" s="28" t="s">
        <v>595</v>
      </c>
      <c r="B65" s="89">
        <v>624</v>
      </c>
      <c r="C65" s="87" t="s">
        <v>276</v>
      </c>
      <c r="D65" s="599"/>
      <c r="E65" s="600"/>
      <c r="F65" s="86"/>
    </row>
    <row r="66" spans="1:6" ht="12.75">
      <c r="A66" s="28" t="s">
        <v>596</v>
      </c>
      <c r="B66" s="89" t="s">
        <v>597</v>
      </c>
      <c r="C66" s="87" t="s">
        <v>279</v>
      </c>
      <c r="D66" s="582">
        <f>SUM(D67:D73)</f>
        <v>0</v>
      </c>
      <c r="E66" s="583">
        <f>SUM(E67:E73)</f>
        <v>0</v>
      </c>
      <c r="F66" s="86"/>
    </row>
    <row r="67" spans="1:6" ht="12.75">
      <c r="A67" s="28" t="s">
        <v>598</v>
      </c>
      <c r="B67" s="89">
        <v>641</v>
      </c>
      <c r="C67" s="87" t="s">
        <v>282</v>
      </c>
      <c r="D67" s="599"/>
      <c r="E67" s="600"/>
      <c r="F67" s="86"/>
    </row>
    <row r="68" spans="1:6" ht="12.75">
      <c r="A68" s="28" t="s">
        <v>599</v>
      </c>
      <c r="B68" s="89">
        <v>642</v>
      </c>
      <c r="C68" s="87" t="s">
        <v>284</v>
      </c>
      <c r="D68" s="599"/>
      <c r="E68" s="600"/>
      <c r="F68" s="86"/>
    </row>
    <row r="69" spans="1:6" ht="12.75">
      <c r="A69" s="28" t="s">
        <v>600</v>
      </c>
      <c r="B69" s="89">
        <v>643</v>
      </c>
      <c r="C69" s="87" t="s">
        <v>287</v>
      </c>
      <c r="D69" s="599"/>
      <c r="E69" s="600"/>
      <c r="F69" s="86"/>
    </row>
    <row r="70" spans="1:6" ht="12.75">
      <c r="A70" s="28" t="s">
        <v>601</v>
      </c>
      <c r="B70" s="89">
        <v>644</v>
      </c>
      <c r="C70" s="87" t="s">
        <v>290</v>
      </c>
      <c r="D70" s="599"/>
      <c r="E70" s="600"/>
      <c r="F70" s="86"/>
    </row>
    <row r="71" spans="1:6" ht="12.75">
      <c r="A71" s="28" t="s">
        <v>602</v>
      </c>
      <c r="B71" s="89">
        <v>645</v>
      </c>
      <c r="C71" s="87" t="s">
        <v>293</v>
      </c>
      <c r="D71" s="599"/>
      <c r="E71" s="600"/>
      <c r="F71" s="86"/>
    </row>
    <row r="72" spans="1:6" ht="12.75" customHeight="1">
      <c r="A72" s="28" t="s">
        <v>603</v>
      </c>
      <c r="B72" s="89">
        <v>648</v>
      </c>
      <c r="C72" s="87" t="s">
        <v>296</v>
      </c>
      <c r="D72" s="599"/>
      <c r="E72" s="600"/>
      <c r="F72" s="86"/>
    </row>
    <row r="73" spans="1:6" ht="12.75">
      <c r="A73" s="28" t="s">
        <v>604</v>
      </c>
      <c r="B73" s="89">
        <v>649</v>
      </c>
      <c r="C73" s="87" t="s">
        <v>299</v>
      </c>
      <c r="D73" s="599"/>
      <c r="E73" s="600"/>
      <c r="F73" s="86"/>
    </row>
    <row r="74" spans="1:6" ht="25.5">
      <c r="A74" s="28" t="s">
        <v>855</v>
      </c>
      <c r="B74" s="89" t="s">
        <v>605</v>
      </c>
      <c r="C74" s="87" t="s">
        <v>301</v>
      </c>
      <c r="D74" s="582">
        <f>SUM(D75:D81)</f>
        <v>0</v>
      </c>
      <c r="E74" s="583">
        <f>SUM(E75:E81)</f>
        <v>0</v>
      </c>
      <c r="F74" s="86"/>
    </row>
    <row r="75" spans="1:6" ht="12.75">
      <c r="A75" s="28" t="s">
        <v>856</v>
      </c>
      <c r="B75" s="89">
        <v>652</v>
      </c>
      <c r="C75" s="87" t="s">
        <v>304</v>
      </c>
      <c r="D75" s="599"/>
      <c r="E75" s="600"/>
      <c r="F75" s="86"/>
    </row>
    <row r="76" spans="1:6" ht="12.75">
      <c r="A76" s="28" t="s">
        <v>606</v>
      </c>
      <c r="B76" s="89">
        <v>653</v>
      </c>
      <c r="C76" s="87" t="s">
        <v>306</v>
      </c>
      <c r="D76" s="599"/>
      <c r="E76" s="600"/>
      <c r="F76" s="86"/>
    </row>
    <row r="77" spans="1:6" ht="12.75">
      <c r="A77" s="28" t="s">
        <v>607</v>
      </c>
      <c r="B77" s="89">
        <v>654</v>
      </c>
      <c r="C77" s="87" t="s">
        <v>308</v>
      </c>
      <c r="D77" s="599"/>
      <c r="E77" s="600"/>
      <c r="F77" s="86"/>
    </row>
    <row r="78" spans="1:6" ht="12.75">
      <c r="A78" s="28" t="s">
        <v>608</v>
      </c>
      <c r="B78" s="89">
        <v>655</v>
      </c>
      <c r="C78" s="87" t="s">
        <v>311</v>
      </c>
      <c r="D78" s="599"/>
      <c r="E78" s="600"/>
      <c r="F78" s="86"/>
    </row>
    <row r="79" spans="1:6" ht="12.75">
      <c r="A79" s="28" t="s">
        <v>609</v>
      </c>
      <c r="B79" s="89">
        <v>656</v>
      </c>
      <c r="C79" s="87" t="s">
        <v>314</v>
      </c>
      <c r="D79" s="599"/>
      <c r="E79" s="600"/>
      <c r="F79" s="86"/>
    </row>
    <row r="80" spans="1:6" ht="12.75">
      <c r="A80" s="28" t="s">
        <v>610</v>
      </c>
      <c r="B80" s="89">
        <v>657</v>
      </c>
      <c r="C80" s="87" t="s">
        <v>317</v>
      </c>
      <c r="D80" s="599"/>
      <c r="E80" s="600"/>
      <c r="F80" s="86"/>
    </row>
    <row r="81" spans="1:6" ht="12.75">
      <c r="A81" s="28" t="s">
        <v>611</v>
      </c>
      <c r="B81" s="89">
        <v>659</v>
      </c>
      <c r="C81" s="87" t="s">
        <v>320</v>
      </c>
      <c r="D81" s="599"/>
      <c r="E81" s="600"/>
      <c r="F81" s="86"/>
    </row>
    <row r="82" spans="1:6" ht="12.75">
      <c r="A82" s="28" t="s">
        <v>612</v>
      </c>
      <c r="B82" s="89" t="s">
        <v>613</v>
      </c>
      <c r="C82" s="87" t="s">
        <v>323</v>
      </c>
      <c r="D82" s="582">
        <f>SUM(D83:D85)</f>
        <v>0</v>
      </c>
      <c r="E82" s="583">
        <f>SUM(E83:E85)</f>
        <v>0</v>
      </c>
      <c r="F82" s="86"/>
    </row>
    <row r="83" spans="1:6" ht="12.75">
      <c r="A83" s="28" t="s">
        <v>614</v>
      </c>
      <c r="B83" s="89">
        <v>681</v>
      </c>
      <c r="C83" s="87" t="s">
        <v>326</v>
      </c>
      <c r="D83" s="599"/>
      <c r="E83" s="600"/>
      <c r="F83" s="86"/>
    </row>
    <row r="84" spans="1:6" ht="12.75">
      <c r="A84" s="28" t="s">
        <v>615</v>
      </c>
      <c r="B84" s="89">
        <v>682</v>
      </c>
      <c r="C84" s="87" t="s">
        <v>329</v>
      </c>
      <c r="D84" s="599"/>
      <c r="E84" s="600"/>
      <c r="F84" s="86"/>
    </row>
    <row r="85" spans="1:6" ht="12.75">
      <c r="A85" s="28" t="s">
        <v>616</v>
      </c>
      <c r="B85" s="89">
        <v>684</v>
      </c>
      <c r="C85" s="87" t="s">
        <v>332</v>
      </c>
      <c r="D85" s="599"/>
      <c r="E85" s="600"/>
      <c r="F85" s="86"/>
    </row>
    <row r="86" spans="1:6" ht="12.75">
      <c r="A86" s="28" t="s">
        <v>617</v>
      </c>
      <c r="B86" s="89" t="s">
        <v>618</v>
      </c>
      <c r="C86" s="87" t="s">
        <v>335</v>
      </c>
      <c r="D86" s="582">
        <f>D87</f>
        <v>0</v>
      </c>
      <c r="E86" s="583">
        <f>E87</f>
        <v>0</v>
      </c>
      <c r="F86" s="86"/>
    </row>
    <row r="87" spans="1:6" ht="12.75">
      <c r="A87" s="28" t="s">
        <v>619</v>
      </c>
      <c r="B87" s="89">
        <v>691</v>
      </c>
      <c r="C87" s="87" t="s">
        <v>338</v>
      </c>
      <c r="D87" s="599"/>
      <c r="E87" s="600"/>
      <c r="F87" s="86"/>
    </row>
    <row r="88" spans="1:6" ht="25.5">
      <c r="A88" s="28" t="s">
        <v>620</v>
      </c>
      <c r="B88" s="90" t="s">
        <v>812</v>
      </c>
      <c r="C88" s="87" t="s">
        <v>341</v>
      </c>
      <c r="D88" s="582">
        <f>D52+D56+D61+D66+D74+D82+D86</f>
        <v>0</v>
      </c>
      <c r="E88" s="583">
        <f>E52+E56+E61+E66+E74+E82+E86</f>
        <v>0</v>
      </c>
      <c r="F88" s="86"/>
    </row>
    <row r="89" spans="1:6" ht="12.75">
      <c r="A89" s="568" t="s">
        <v>1064</v>
      </c>
      <c r="B89" s="570">
        <v>899</v>
      </c>
      <c r="C89" s="569" t="s">
        <v>1065</v>
      </c>
      <c r="D89" s="599"/>
      <c r="E89" s="600"/>
      <c r="F89" s="86"/>
    </row>
    <row r="90" spans="1:6" ht="24" customHeight="1">
      <c r="A90" s="568" t="s">
        <v>1066</v>
      </c>
      <c r="B90" s="570">
        <v>692</v>
      </c>
      <c r="C90" s="569" t="s">
        <v>1067</v>
      </c>
      <c r="D90" s="599"/>
      <c r="E90" s="600"/>
      <c r="F90" s="86"/>
    </row>
    <row r="91" spans="1:6" ht="12.75" customHeight="1">
      <c r="A91" s="571" t="s">
        <v>1068</v>
      </c>
      <c r="B91" s="572" t="s">
        <v>1070</v>
      </c>
      <c r="C91" s="573" t="s">
        <v>1069</v>
      </c>
      <c r="D91" s="588">
        <f>SUM(D88:D90)</f>
        <v>0</v>
      </c>
      <c r="E91" s="589">
        <f>SUM(E88:E90)</f>
        <v>0</v>
      </c>
      <c r="F91" s="86"/>
    </row>
    <row r="92" spans="1:6" ht="12.75" customHeight="1">
      <c r="A92" s="91" t="s">
        <v>621</v>
      </c>
      <c r="B92" s="574" t="s">
        <v>1071</v>
      </c>
      <c r="C92" s="575" t="s">
        <v>344</v>
      </c>
      <c r="D92" s="588">
        <f>D91-D50</f>
        <v>0</v>
      </c>
      <c r="E92" s="589">
        <f>E91-E50</f>
        <v>0</v>
      </c>
      <c r="F92" s="86"/>
    </row>
    <row r="93" spans="1:6" ht="12.75" customHeight="1">
      <c r="A93" s="28" t="s">
        <v>622</v>
      </c>
      <c r="B93" s="89">
        <v>591</v>
      </c>
      <c r="C93" s="87" t="s">
        <v>347</v>
      </c>
      <c r="D93" s="599"/>
      <c r="E93" s="600"/>
      <c r="F93" s="86"/>
    </row>
    <row r="94" spans="1:6" ht="12.75" customHeight="1" thickBot="1">
      <c r="A94" s="350" t="s">
        <v>623</v>
      </c>
      <c r="B94" s="576" t="s">
        <v>624</v>
      </c>
      <c r="C94" s="577" t="s">
        <v>350</v>
      </c>
      <c r="D94" s="590">
        <f>D92-D93</f>
        <v>0</v>
      </c>
      <c r="E94" s="591">
        <f>E92-E93</f>
        <v>0</v>
      </c>
      <c r="F94" s="86"/>
    </row>
    <row r="95" spans="1:6" ht="12.75" customHeight="1" thickBot="1">
      <c r="A95" s="1077"/>
      <c r="B95" s="1075"/>
      <c r="C95" s="1074"/>
      <c r="D95" s="1078" t="s">
        <v>875</v>
      </c>
      <c r="E95" s="1076"/>
      <c r="F95" s="79"/>
    </row>
    <row r="96" spans="1:6" ht="12.75">
      <c r="A96" s="218" t="s">
        <v>625</v>
      </c>
      <c r="B96" s="30" t="s">
        <v>737</v>
      </c>
      <c r="C96" s="31" t="s">
        <v>353</v>
      </c>
      <c r="D96" s="1069">
        <f>+D92+E92</f>
        <v>0</v>
      </c>
      <c r="E96" s="1070"/>
      <c r="F96" s="26"/>
    </row>
    <row r="97" spans="1:6" ht="13.5" thickBot="1">
      <c r="A97" s="217" t="s">
        <v>626</v>
      </c>
      <c r="B97" s="33" t="s">
        <v>738</v>
      </c>
      <c r="C97" s="29" t="s">
        <v>356</v>
      </c>
      <c r="D97" s="1100">
        <f>+D94+E94</f>
        <v>0</v>
      </c>
      <c r="E97" s="1101"/>
      <c r="F97" s="26"/>
    </row>
    <row r="98" spans="1:6" ht="12.75">
      <c r="A98" s="92"/>
      <c r="B98" s="35"/>
      <c r="C98" s="35"/>
      <c r="D98" s="112"/>
      <c r="E98" s="112"/>
      <c r="F98" s="26"/>
    </row>
    <row r="99" spans="1:6" ht="12.75">
      <c r="A99" s="34" t="s">
        <v>789</v>
      </c>
      <c r="B99" s="35"/>
      <c r="C99" s="35"/>
      <c r="D99" s="112"/>
      <c r="E99" s="112"/>
      <c r="F99" s="26"/>
    </row>
    <row r="100" spans="1:6" ht="12.75">
      <c r="A100" s="26" t="s">
        <v>813</v>
      </c>
      <c r="B100" s="35"/>
      <c r="C100" s="35"/>
      <c r="D100" s="112"/>
      <c r="E100" s="112"/>
      <c r="F100" s="26"/>
    </row>
    <row r="101" spans="1:6" ht="12.75">
      <c r="A101" s="26" t="s">
        <v>816</v>
      </c>
      <c r="B101" s="27"/>
      <c r="C101" s="27"/>
      <c r="D101" s="112"/>
      <c r="E101" s="112"/>
      <c r="F101" s="26"/>
    </row>
    <row r="102" spans="1:6" ht="12.75">
      <c r="A102" s="104" t="s">
        <v>810</v>
      </c>
      <c r="B102" s="27"/>
      <c r="C102" s="27"/>
      <c r="D102" s="112"/>
      <c r="E102" s="112"/>
      <c r="F102" s="26"/>
    </row>
    <row r="103" spans="1:6" ht="12.75">
      <c r="A103" s="104"/>
      <c r="B103" s="83"/>
      <c r="C103" s="83"/>
      <c r="D103" s="112"/>
      <c r="E103" s="112"/>
      <c r="F103" s="26"/>
    </row>
    <row r="104" spans="1:6" ht="12.75">
      <c r="A104" s="34"/>
      <c r="B104" s="83"/>
      <c r="C104" s="83"/>
      <c r="D104" s="112"/>
      <c r="E104" s="112"/>
      <c r="F104" s="26"/>
    </row>
    <row r="105" spans="1:6" ht="12.75">
      <c r="A105" s="34"/>
      <c r="B105" s="83"/>
      <c r="C105" s="83"/>
      <c r="D105" s="112"/>
      <c r="E105" s="112"/>
      <c r="F105" s="26"/>
    </row>
  </sheetData>
  <sheetProtection sheet="1"/>
  <mergeCells count="10">
    <mergeCell ref="A51:E51"/>
    <mergeCell ref="A1:E1"/>
    <mergeCell ref="A2:E2"/>
    <mergeCell ref="B6:C6"/>
    <mergeCell ref="A4:E4"/>
    <mergeCell ref="A3:E3"/>
    <mergeCell ref="A95:C95"/>
    <mergeCell ref="D95:E95"/>
    <mergeCell ref="D96:E96"/>
    <mergeCell ref="D97:E97"/>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50" max="4" man="1"/>
  </rowBreaks>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D9" sqref="D9"/>
    </sheetView>
  </sheetViews>
  <sheetFormatPr defaultColWidth="9.140625" defaultRowHeight="15"/>
  <cols>
    <col min="1" max="1" width="45.57421875" style="561" customWidth="1"/>
    <col min="2" max="2" width="14.57421875" style="561" customWidth="1"/>
    <col min="3" max="3" width="15.00390625" style="561" customWidth="1"/>
    <col min="4" max="4" width="17.421875" style="561" customWidth="1"/>
    <col min="5" max="16384" width="9.140625" style="561" customWidth="1"/>
  </cols>
  <sheetData>
    <row r="1" spans="1:7" ht="15.75">
      <c r="A1" s="604" t="s">
        <v>975</v>
      </c>
      <c r="B1" s="605"/>
      <c r="C1" s="605"/>
      <c r="D1" s="605"/>
      <c r="E1" s="606"/>
      <c r="F1" s="605"/>
      <c r="G1" s="560"/>
    </row>
    <row r="2" spans="1:7" ht="13.5" thickBot="1">
      <c r="A2" s="607"/>
      <c r="B2" s="607"/>
      <c r="C2" s="607"/>
      <c r="D2" s="608" t="s">
        <v>648</v>
      </c>
      <c r="E2" s="607"/>
      <c r="F2" s="605"/>
      <c r="G2" s="560"/>
    </row>
    <row r="3" spans="1:7" s="563" customFormat="1" ht="26.25" thickBot="1">
      <c r="A3" s="609" t="s">
        <v>1056</v>
      </c>
      <c r="B3" s="610" t="s">
        <v>649</v>
      </c>
      <c r="C3" s="611" t="s">
        <v>650</v>
      </c>
      <c r="D3" s="612" t="s">
        <v>651</v>
      </c>
      <c r="E3" s="613"/>
      <c r="F3" s="613"/>
      <c r="G3" s="562"/>
    </row>
    <row r="4" spans="1:7" ht="13.5" thickBot="1">
      <c r="A4" s="564" t="s">
        <v>4</v>
      </c>
      <c r="B4" s="565">
        <v>2356</v>
      </c>
      <c r="C4" s="566">
        <v>356</v>
      </c>
      <c r="D4" s="567">
        <f>SUM(B4:C4)</f>
        <v>2712</v>
      </c>
      <c r="E4" s="605"/>
      <c r="F4" s="605"/>
      <c r="G4" s="560"/>
    </row>
    <row r="5" spans="1:7" ht="12.75">
      <c r="A5" s="605"/>
      <c r="B5" s="605"/>
      <c r="C5" s="605"/>
      <c r="D5" s="605"/>
      <c r="E5" s="605"/>
      <c r="F5" s="605"/>
      <c r="G5" s="560"/>
    </row>
    <row r="6" spans="1:7" ht="12.75">
      <c r="A6" s="605"/>
      <c r="B6" s="605"/>
      <c r="C6" s="605"/>
      <c r="D6" s="605"/>
      <c r="E6" s="605"/>
      <c r="F6" s="605"/>
      <c r="G6" s="560"/>
    </row>
    <row r="7" spans="1:7" ht="12.75">
      <c r="A7" s="605"/>
      <c r="B7" s="605"/>
      <c r="C7" s="605"/>
      <c r="D7" s="605"/>
      <c r="E7" s="605"/>
      <c r="F7" s="605"/>
      <c r="G7" s="560"/>
    </row>
    <row r="8" spans="1:7" ht="12.75">
      <c r="A8" s="605"/>
      <c r="B8" s="605"/>
      <c r="C8" s="605"/>
      <c r="D8" s="605"/>
      <c r="E8" s="605"/>
      <c r="F8" s="605"/>
      <c r="G8" s="560"/>
    </row>
    <row r="9" spans="1:7" ht="12.75">
      <c r="A9" s="605"/>
      <c r="B9" s="605"/>
      <c r="C9" s="605"/>
      <c r="D9" s="605"/>
      <c r="E9" s="605"/>
      <c r="F9" s="605"/>
      <c r="G9" s="560"/>
    </row>
    <row r="10" spans="1:7" ht="12.75">
      <c r="A10" s="605"/>
      <c r="B10" s="605"/>
      <c r="C10" s="605"/>
      <c r="D10" s="605"/>
      <c r="E10" s="605"/>
      <c r="F10" s="605"/>
      <c r="G10" s="560"/>
    </row>
    <row r="11" spans="1:7" ht="12.75">
      <c r="A11" s="605"/>
      <c r="B11" s="605"/>
      <c r="C11" s="605"/>
      <c r="D11" s="605"/>
      <c r="E11" s="605"/>
      <c r="F11" s="605"/>
      <c r="G11" s="560"/>
    </row>
    <row r="12" spans="1:7" ht="12.75">
      <c r="A12" s="560"/>
      <c r="B12" s="560"/>
      <c r="C12" s="560"/>
      <c r="D12" s="560"/>
      <c r="E12" s="560"/>
      <c r="F12" s="560"/>
      <c r="G12" s="560"/>
    </row>
  </sheetData>
  <sheetProtection sheet="1" formatRows="0" insertRows="0" deleteRows="0"/>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64"/>
  <sheetViews>
    <sheetView zoomScale="96" zoomScaleNormal="96" zoomScalePageLayoutView="0" workbookViewId="0" topLeftCell="A7">
      <selection activeCell="K17" sqref="K17"/>
    </sheetView>
  </sheetViews>
  <sheetFormatPr defaultColWidth="9.140625" defaultRowHeight="15"/>
  <cols>
    <col min="1" max="1" width="1.421875" style="561" customWidth="1"/>
    <col min="2" max="2" width="4.421875" style="561" customWidth="1"/>
    <col min="3" max="3" width="3.140625" style="561" customWidth="1"/>
    <col min="4" max="5" width="6.140625" style="561" customWidth="1"/>
    <col min="6" max="6" width="43.57421875" style="561" customWidth="1"/>
    <col min="7" max="7" width="5.28125" style="563" customWidth="1"/>
    <col min="8" max="13" width="11.57421875" style="561" customWidth="1"/>
    <col min="14" max="14" width="2.00390625" style="784" customWidth="1"/>
    <col min="15" max="16384" width="9.140625" style="561" customWidth="1"/>
  </cols>
  <sheetData>
    <row r="1" spans="1:13" ht="22.5" customHeight="1">
      <c r="A1" s="781" t="s">
        <v>1044</v>
      </c>
      <c r="B1" s="308"/>
      <c r="C1" s="308"/>
      <c r="D1" s="308"/>
      <c r="E1" s="308"/>
      <c r="F1" s="782"/>
      <c r="G1" s="783"/>
      <c r="H1" s="308"/>
      <c r="I1" s="308"/>
      <c r="J1" s="308"/>
      <c r="K1" s="308"/>
      <c r="L1" s="308"/>
      <c r="M1" s="308"/>
    </row>
    <row r="2" spans="1:14" ht="16.5" thickBot="1">
      <c r="A2" s="781"/>
      <c r="B2" s="308"/>
      <c r="C2" s="308"/>
      <c r="D2" s="308"/>
      <c r="E2" s="308"/>
      <c r="F2" s="782"/>
      <c r="G2" s="783"/>
      <c r="H2" s="308"/>
      <c r="I2" s="308"/>
      <c r="J2" s="308"/>
      <c r="K2" s="308"/>
      <c r="L2" s="308"/>
      <c r="M2" s="308"/>
      <c r="N2" s="785"/>
    </row>
    <row r="3" spans="1:14" ht="14.25" customHeight="1">
      <c r="A3" s="1061" t="s">
        <v>903</v>
      </c>
      <c r="B3" s="1062"/>
      <c r="C3" s="1062"/>
      <c r="D3" s="1062"/>
      <c r="E3" s="1062"/>
      <c r="F3" s="1063"/>
      <c r="G3" s="1110" t="s">
        <v>627</v>
      </c>
      <c r="H3" s="1068" t="s">
        <v>904</v>
      </c>
      <c r="I3" s="1113"/>
      <c r="J3" s="1068" t="s">
        <v>905</v>
      </c>
      <c r="K3" s="1113"/>
      <c r="L3" s="1068" t="s">
        <v>906</v>
      </c>
      <c r="M3" s="1060"/>
      <c r="N3" s="786"/>
    </row>
    <row r="4" spans="1:14" ht="13.5" customHeight="1">
      <c r="A4" s="1064"/>
      <c r="B4" s="1065"/>
      <c r="C4" s="1065"/>
      <c r="D4" s="1065"/>
      <c r="E4" s="1065"/>
      <c r="F4" s="1106"/>
      <c r="G4" s="1111"/>
      <c r="H4" s="787" t="s">
        <v>907</v>
      </c>
      <c r="I4" s="788" t="s">
        <v>628</v>
      </c>
      <c r="J4" s="787" t="s">
        <v>792</v>
      </c>
      <c r="K4" s="788" t="s">
        <v>628</v>
      </c>
      <c r="L4" s="787" t="s">
        <v>792</v>
      </c>
      <c r="M4" s="789" t="s">
        <v>628</v>
      </c>
      <c r="N4" s="790"/>
    </row>
    <row r="5" spans="1:14" ht="11.25" customHeight="1" thickBot="1">
      <c r="A5" s="1107"/>
      <c r="B5" s="1108"/>
      <c r="C5" s="1108"/>
      <c r="D5" s="1108"/>
      <c r="E5" s="1108"/>
      <c r="F5" s="1109"/>
      <c r="G5" s="1112"/>
      <c r="H5" s="791">
        <v>1</v>
      </c>
      <c r="I5" s="792">
        <v>2</v>
      </c>
      <c r="J5" s="791">
        <v>3</v>
      </c>
      <c r="K5" s="792">
        <v>4</v>
      </c>
      <c r="L5" s="791">
        <v>5</v>
      </c>
      <c r="M5" s="793">
        <v>6</v>
      </c>
      <c r="N5" s="794"/>
    </row>
    <row r="6" spans="1:14" ht="12.75" customHeight="1">
      <c r="A6" s="1071" t="s">
        <v>1073</v>
      </c>
      <c r="B6" s="1072"/>
      <c r="C6" s="1072"/>
      <c r="D6" s="1072"/>
      <c r="E6" s="1072"/>
      <c r="F6" s="1073"/>
      <c r="G6" s="795">
        <v>1</v>
      </c>
      <c r="H6" s="796">
        <f aca="true" t="shared" si="0" ref="H6:M6">+H7+H32</f>
        <v>210942</v>
      </c>
      <c r="I6" s="797">
        <f t="shared" si="0"/>
        <v>209931</v>
      </c>
      <c r="J6" s="796">
        <f t="shared" si="0"/>
        <v>733</v>
      </c>
      <c r="K6" s="797">
        <f t="shared" si="0"/>
        <v>732</v>
      </c>
      <c r="L6" s="796">
        <f t="shared" si="0"/>
        <v>211675</v>
      </c>
      <c r="M6" s="798">
        <f t="shared" si="0"/>
        <v>210663</v>
      </c>
      <c r="N6" s="790"/>
    </row>
    <row r="7" spans="1:16" ht="12.75" customHeight="1">
      <c r="A7" s="799"/>
      <c r="B7" s="1066" t="s">
        <v>1006</v>
      </c>
      <c r="C7" s="1066"/>
      <c r="D7" s="1066"/>
      <c r="E7" s="1066"/>
      <c r="F7" s="1067"/>
      <c r="G7" s="800">
        <f>G6+1</f>
        <v>2</v>
      </c>
      <c r="H7" s="801">
        <f aca="true" t="shared" si="1" ref="H7:M7">+H8+H18+H25</f>
        <v>208850</v>
      </c>
      <c r="I7" s="802">
        <f t="shared" si="1"/>
        <v>207839</v>
      </c>
      <c r="J7" s="801">
        <f t="shared" si="1"/>
        <v>733</v>
      </c>
      <c r="K7" s="802">
        <f t="shared" si="1"/>
        <v>732</v>
      </c>
      <c r="L7" s="801">
        <f t="shared" si="1"/>
        <v>209583</v>
      </c>
      <c r="M7" s="803">
        <f t="shared" si="1"/>
        <v>208571</v>
      </c>
      <c r="N7" s="790"/>
      <c r="O7"/>
      <c r="P7"/>
    </row>
    <row r="8" spans="1:16" ht="12.75" customHeight="1">
      <c r="A8" s="804"/>
      <c r="B8" s="805"/>
      <c r="C8" s="806" t="s">
        <v>908</v>
      </c>
      <c r="D8" s="807" t="s">
        <v>1074</v>
      </c>
      <c r="E8" s="805"/>
      <c r="F8" s="808"/>
      <c r="G8" s="809">
        <f aca="true" t="shared" si="2" ref="G8:G34">G7+1</f>
        <v>3</v>
      </c>
      <c r="H8" s="810">
        <f aca="true" t="shared" si="3" ref="H8:M8">+H9+H12</f>
        <v>190847</v>
      </c>
      <c r="I8" s="811">
        <f t="shared" si="3"/>
        <v>190149</v>
      </c>
      <c r="J8" s="810">
        <f t="shared" si="3"/>
        <v>733</v>
      </c>
      <c r="K8" s="811">
        <f t="shared" si="3"/>
        <v>732</v>
      </c>
      <c r="L8" s="810">
        <f t="shared" si="3"/>
        <v>191580</v>
      </c>
      <c r="M8" s="812">
        <f t="shared" si="3"/>
        <v>190881</v>
      </c>
      <c r="N8" s="790"/>
      <c r="O8"/>
      <c r="P8"/>
    </row>
    <row r="9" spans="1:16" ht="12.75" customHeight="1">
      <c r="A9" s="813"/>
      <c r="B9" s="814"/>
      <c r="C9" s="814"/>
      <c r="D9" s="814" t="s">
        <v>629</v>
      </c>
      <c r="E9" s="814" t="s">
        <v>1075</v>
      </c>
      <c r="F9" s="815"/>
      <c r="G9" s="816">
        <f t="shared" si="2"/>
        <v>4</v>
      </c>
      <c r="H9" s="817">
        <f aca="true" t="shared" si="4" ref="H9:M9">+H10+H11</f>
        <v>0</v>
      </c>
      <c r="I9" s="818">
        <f t="shared" si="4"/>
        <v>0</v>
      </c>
      <c r="J9" s="817">
        <f t="shared" si="4"/>
        <v>0</v>
      </c>
      <c r="K9" s="818">
        <f t="shared" si="4"/>
        <v>0</v>
      </c>
      <c r="L9" s="817">
        <f t="shared" si="4"/>
        <v>0</v>
      </c>
      <c r="M9" s="819">
        <f t="shared" si="4"/>
        <v>0</v>
      </c>
      <c r="N9" s="790"/>
      <c r="O9"/>
      <c r="P9"/>
    </row>
    <row r="10" spans="1:16" ht="12.75" customHeight="1">
      <c r="A10" s="820"/>
      <c r="B10" s="814"/>
      <c r="C10" s="814"/>
      <c r="D10" s="814"/>
      <c r="E10" s="814" t="s">
        <v>908</v>
      </c>
      <c r="F10" s="814" t="s">
        <v>910</v>
      </c>
      <c r="G10" s="821">
        <f t="shared" si="2"/>
        <v>5</v>
      </c>
      <c r="H10" s="822">
        <v>0</v>
      </c>
      <c r="I10" s="823">
        <v>0</v>
      </c>
      <c r="J10" s="822"/>
      <c r="K10" s="823"/>
      <c r="L10" s="822">
        <f>+H10+J10</f>
        <v>0</v>
      </c>
      <c r="M10" s="824">
        <f>+I10+K10</f>
        <v>0</v>
      </c>
      <c r="N10" s="825"/>
      <c r="O10"/>
      <c r="P10"/>
    </row>
    <row r="11" spans="1:16" ht="12.75" customHeight="1">
      <c r="A11" s="820"/>
      <c r="B11" s="814"/>
      <c r="C11" s="814"/>
      <c r="D11" s="814"/>
      <c r="E11" s="308"/>
      <c r="F11" s="814" t="s">
        <v>911</v>
      </c>
      <c r="G11" s="821">
        <f t="shared" si="2"/>
        <v>6</v>
      </c>
      <c r="H11" s="822"/>
      <c r="I11" s="823"/>
      <c r="J11" s="822"/>
      <c r="K11" s="823"/>
      <c r="L11" s="822">
        <f>+H11+J11</f>
        <v>0</v>
      </c>
      <c r="M11" s="824">
        <f>+I11+K11</f>
        <v>0</v>
      </c>
      <c r="N11" s="825"/>
      <c r="O11"/>
      <c r="P11"/>
    </row>
    <row r="12" spans="1:16" ht="12.75" customHeight="1">
      <c r="A12" s="813"/>
      <c r="B12" s="814"/>
      <c r="C12" s="814"/>
      <c r="D12" s="814"/>
      <c r="E12" s="814" t="s">
        <v>1076</v>
      </c>
      <c r="F12" s="815"/>
      <c r="G12" s="816">
        <f>G11+1</f>
        <v>7</v>
      </c>
      <c r="H12" s="817">
        <f aca="true" t="shared" si="5" ref="H12:M12">+H13+H17</f>
        <v>190847</v>
      </c>
      <c r="I12" s="818">
        <f t="shared" si="5"/>
        <v>190149</v>
      </c>
      <c r="J12" s="817">
        <f t="shared" si="5"/>
        <v>733</v>
      </c>
      <c r="K12" s="818">
        <f t="shared" si="5"/>
        <v>732</v>
      </c>
      <c r="L12" s="817">
        <f t="shared" si="5"/>
        <v>191580</v>
      </c>
      <c r="M12" s="819">
        <f t="shared" si="5"/>
        <v>190881</v>
      </c>
      <c r="N12" s="790"/>
      <c r="O12"/>
      <c r="P12"/>
    </row>
    <row r="13" spans="1:16" s="827" customFormat="1" ht="12.75" customHeight="1">
      <c r="A13" s="826"/>
      <c r="B13" s="814"/>
      <c r="C13" s="814"/>
      <c r="D13" s="814"/>
      <c r="E13" s="814" t="s">
        <v>908</v>
      </c>
      <c r="F13" s="814" t="s">
        <v>1077</v>
      </c>
      <c r="G13" s="816">
        <f t="shared" si="2"/>
        <v>8</v>
      </c>
      <c r="H13" s="822">
        <f aca="true" t="shared" si="6" ref="H13:M13">+H14+H15+H16</f>
        <v>136706</v>
      </c>
      <c r="I13" s="823">
        <f t="shared" si="6"/>
        <v>136633</v>
      </c>
      <c r="J13" s="822">
        <f t="shared" si="6"/>
        <v>733</v>
      </c>
      <c r="K13" s="823">
        <f t="shared" si="6"/>
        <v>732</v>
      </c>
      <c r="L13" s="822">
        <f t="shared" si="6"/>
        <v>137439</v>
      </c>
      <c r="M13" s="824">
        <f t="shared" si="6"/>
        <v>137365</v>
      </c>
      <c r="N13" s="825"/>
      <c r="O13" s="219"/>
      <c r="P13" s="219"/>
    </row>
    <row r="14" spans="1:16" s="827" customFormat="1" ht="12.75" customHeight="1">
      <c r="A14" s="826"/>
      <c r="B14" s="814"/>
      <c r="C14" s="814"/>
      <c r="D14" s="814"/>
      <c r="E14" s="308"/>
      <c r="F14" s="814" t="s">
        <v>1004</v>
      </c>
      <c r="G14" s="816">
        <f t="shared" si="2"/>
        <v>9</v>
      </c>
      <c r="H14" s="822">
        <v>128056</v>
      </c>
      <c r="I14" s="823">
        <v>128056</v>
      </c>
      <c r="J14" s="822"/>
      <c r="K14" s="823"/>
      <c r="L14" s="822">
        <f aca="true" t="shared" si="7" ref="L14:M17">+H14+J14</f>
        <v>128056</v>
      </c>
      <c r="M14" s="824">
        <f t="shared" si="7"/>
        <v>128056</v>
      </c>
      <c r="N14" s="825"/>
      <c r="O14" s="219"/>
      <c r="P14" s="219"/>
    </row>
    <row r="15" spans="1:16" s="827" customFormat="1" ht="12.75" customHeight="1">
      <c r="A15" s="828"/>
      <c r="B15" s="814"/>
      <c r="C15" s="814"/>
      <c r="D15" s="814"/>
      <c r="E15" s="814"/>
      <c r="F15" s="814" t="s">
        <v>1003</v>
      </c>
      <c r="G15" s="816">
        <f t="shared" si="2"/>
        <v>10</v>
      </c>
      <c r="H15" s="822"/>
      <c r="I15" s="823"/>
      <c r="J15" s="822"/>
      <c r="K15" s="823"/>
      <c r="L15" s="822">
        <f t="shared" si="7"/>
        <v>0</v>
      </c>
      <c r="M15" s="824">
        <f t="shared" si="7"/>
        <v>0</v>
      </c>
      <c r="N15" s="825"/>
      <c r="O15" s="219"/>
      <c r="P15" s="219"/>
    </row>
    <row r="16" spans="1:16" s="827" customFormat="1" ht="12.75" customHeight="1">
      <c r="A16" s="826"/>
      <c r="B16" s="814"/>
      <c r="C16" s="814"/>
      <c r="D16" s="814"/>
      <c r="E16" s="308"/>
      <c r="F16" s="814" t="s">
        <v>1005</v>
      </c>
      <c r="G16" s="816">
        <f t="shared" si="2"/>
        <v>11</v>
      </c>
      <c r="H16" s="822">
        <v>8650</v>
      </c>
      <c r="I16" s="823">
        <v>8577</v>
      </c>
      <c r="J16" s="822">
        <v>733</v>
      </c>
      <c r="K16" s="823">
        <v>732</v>
      </c>
      <c r="L16" s="822">
        <f t="shared" si="7"/>
        <v>9383</v>
      </c>
      <c r="M16" s="824">
        <f t="shared" si="7"/>
        <v>9309</v>
      </c>
      <c r="N16" s="825"/>
      <c r="O16" s="219"/>
      <c r="P16" s="219"/>
    </row>
    <row r="17" spans="1:16" s="827" customFormat="1" ht="12.75" customHeight="1">
      <c r="A17" s="829"/>
      <c r="B17" s="814"/>
      <c r="C17" s="814"/>
      <c r="D17" s="814"/>
      <c r="E17" s="814"/>
      <c r="F17" s="814" t="s">
        <v>911</v>
      </c>
      <c r="G17" s="816">
        <f t="shared" si="2"/>
        <v>12</v>
      </c>
      <c r="H17" s="822">
        <v>54141</v>
      </c>
      <c r="I17" s="823">
        <v>53516</v>
      </c>
      <c r="J17" s="822"/>
      <c r="K17" s="823"/>
      <c r="L17" s="822">
        <f t="shared" si="7"/>
        <v>54141</v>
      </c>
      <c r="M17" s="824">
        <f t="shared" si="7"/>
        <v>53516</v>
      </c>
      <c r="N17" s="825"/>
      <c r="O17" s="219"/>
      <c r="P17" s="219"/>
    </row>
    <row r="18" spans="1:14" ht="12.75" customHeight="1">
      <c r="A18" s="804"/>
      <c r="B18" s="805"/>
      <c r="C18" s="806"/>
      <c r="D18" s="807" t="s">
        <v>1078</v>
      </c>
      <c r="E18" s="805"/>
      <c r="F18" s="808"/>
      <c r="G18" s="809">
        <f t="shared" si="2"/>
        <v>13</v>
      </c>
      <c r="H18" s="810">
        <f aca="true" t="shared" si="8" ref="H18:M18">+H19+H22</f>
        <v>14702</v>
      </c>
      <c r="I18" s="811">
        <f t="shared" si="8"/>
        <v>14389</v>
      </c>
      <c r="J18" s="810">
        <f t="shared" si="8"/>
        <v>0</v>
      </c>
      <c r="K18" s="811">
        <f t="shared" si="8"/>
        <v>0</v>
      </c>
      <c r="L18" s="810">
        <f t="shared" si="8"/>
        <v>14702</v>
      </c>
      <c r="M18" s="812">
        <f t="shared" si="8"/>
        <v>14389</v>
      </c>
      <c r="N18" s="790"/>
    </row>
    <row r="19" spans="1:14" ht="12.75" customHeight="1">
      <c r="A19" s="813"/>
      <c r="B19" s="814"/>
      <c r="C19" s="814"/>
      <c r="D19" s="814" t="s">
        <v>629</v>
      </c>
      <c r="E19" s="814" t="s">
        <v>1079</v>
      </c>
      <c r="F19" s="815"/>
      <c r="G19" s="816">
        <f t="shared" si="2"/>
        <v>14</v>
      </c>
      <c r="H19" s="817">
        <f aca="true" t="shared" si="9" ref="H19:M19">+H20+H21</f>
        <v>0</v>
      </c>
      <c r="I19" s="818">
        <f t="shared" si="9"/>
        <v>0</v>
      </c>
      <c r="J19" s="817">
        <f t="shared" si="9"/>
        <v>0</v>
      </c>
      <c r="K19" s="818">
        <f t="shared" si="9"/>
        <v>0</v>
      </c>
      <c r="L19" s="817">
        <f t="shared" si="9"/>
        <v>0</v>
      </c>
      <c r="M19" s="819">
        <f t="shared" si="9"/>
        <v>0</v>
      </c>
      <c r="N19" s="790"/>
    </row>
    <row r="20" spans="1:14" ht="12.75" customHeight="1">
      <c r="A20" s="820"/>
      <c r="B20" s="814"/>
      <c r="C20" s="814"/>
      <c r="D20" s="814"/>
      <c r="E20" s="814" t="s">
        <v>908</v>
      </c>
      <c r="F20" s="814" t="s">
        <v>910</v>
      </c>
      <c r="G20" s="816">
        <f t="shared" si="2"/>
        <v>15</v>
      </c>
      <c r="H20" s="822"/>
      <c r="I20" s="823"/>
      <c r="J20" s="822"/>
      <c r="K20" s="823"/>
      <c r="L20" s="822">
        <f>+H20+J20</f>
        <v>0</v>
      </c>
      <c r="M20" s="824">
        <f>+I20+K20</f>
        <v>0</v>
      </c>
      <c r="N20" s="825"/>
    </row>
    <row r="21" spans="1:14" ht="12.75" customHeight="1">
      <c r="A21" s="820"/>
      <c r="B21" s="814"/>
      <c r="C21" s="814"/>
      <c r="D21" s="814"/>
      <c r="E21" s="308"/>
      <c r="F21" s="814" t="s">
        <v>911</v>
      </c>
      <c r="G21" s="816">
        <f t="shared" si="2"/>
        <v>16</v>
      </c>
      <c r="H21" s="822"/>
      <c r="I21" s="823"/>
      <c r="J21" s="822"/>
      <c r="K21" s="823"/>
      <c r="L21" s="822">
        <f>+H21+J21</f>
        <v>0</v>
      </c>
      <c r="M21" s="824">
        <f>+I21+K21</f>
        <v>0</v>
      </c>
      <c r="N21" s="825"/>
    </row>
    <row r="22" spans="1:14" ht="12.75" customHeight="1">
      <c r="A22" s="813"/>
      <c r="B22" s="814"/>
      <c r="C22" s="814"/>
      <c r="D22" s="814"/>
      <c r="E22" s="814" t="s">
        <v>1080</v>
      </c>
      <c r="F22" s="815"/>
      <c r="G22" s="816">
        <f>G21+1</f>
        <v>17</v>
      </c>
      <c r="H22" s="817">
        <f aca="true" t="shared" si="10" ref="H22:M22">+H23+H24</f>
        <v>14702</v>
      </c>
      <c r="I22" s="818">
        <f t="shared" si="10"/>
        <v>14389</v>
      </c>
      <c r="J22" s="817">
        <f t="shared" si="10"/>
        <v>0</v>
      </c>
      <c r="K22" s="818">
        <f t="shared" si="10"/>
        <v>0</v>
      </c>
      <c r="L22" s="817">
        <f t="shared" si="10"/>
        <v>14702</v>
      </c>
      <c r="M22" s="819">
        <f t="shared" si="10"/>
        <v>14389</v>
      </c>
      <c r="N22" s="790"/>
    </row>
    <row r="23" spans="1:14" ht="12.75" customHeight="1">
      <c r="A23" s="826"/>
      <c r="B23" s="814"/>
      <c r="C23" s="814"/>
      <c r="D23" s="814"/>
      <c r="E23" s="814" t="s">
        <v>908</v>
      </c>
      <c r="F23" s="814" t="s">
        <v>910</v>
      </c>
      <c r="G23" s="816">
        <f t="shared" si="2"/>
        <v>18</v>
      </c>
      <c r="H23" s="822">
        <v>700</v>
      </c>
      <c r="I23" s="823">
        <v>686</v>
      </c>
      <c r="J23" s="822"/>
      <c r="K23" s="823"/>
      <c r="L23" s="822">
        <f>+H23+J23</f>
        <v>700</v>
      </c>
      <c r="M23" s="824">
        <f>+I23+K23</f>
        <v>686</v>
      </c>
      <c r="N23" s="825"/>
    </row>
    <row r="24" spans="1:14" ht="12.75" customHeight="1">
      <c r="A24" s="829"/>
      <c r="B24" s="814"/>
      <c r="C24" s="814"/>
      <c r="D24" s="814"/>
      <c r="E24" s="308"/>
      <c r="F24" s="814" t="s">
        <v>911</v>
      </c>
      <c r="G24" s="816">
        <f t="shared" si="2"/>
        <v>19</v>
      </c>
      <c r="H24" s="822">
        <v>14002</v>
      </c>
      <c r="I24" s="823">
        <v>13703</v>
      </c>
      <c r="J24" s="822"/>
      <c r="K24" s="823"/>
      <c r="L24" s="822">
        <f>+H24+J24</f>
        <v>14002</v>
      </c>
      <c r="M24" s="824">
        <f>+I24+K24</f>
        <v>13703</v>
      </c>
      <c r="N24" s="825"/>
    </row>
    <row r="25" spans="1:14" ht="12.75" customHeight="1">
      <c r="A25" s="804"/>
      <c r="B25" s="805"/>
      <c r="C25" s="806"/>
      <c r="D25" s="807" t="s">
        <v>1081</v>
      </c>
      <c r="E25" s="805"/>
      <c r="F25" s="808"/>
      <c r="G25" s="809">
        <f t="shared" si="2"/>
        <v>20</v>
      </c>
      <c r="H25" s="810">
        <f aca="true" t="shared" si="11" ref="H25:M25">+H26+H29</f>
        <v>3301</v>
      </c>
      <c r="I25" s="811">
        <f t="shared" si="11"/>
        <v>3301</v>
      </c>
      <c r="J25" s="810">
        <f t="shared" si="11"/>
        <v>0</v>
      </c>
      <c r="K25" s="811">
        <f t="shared" si="11"/>
        <v>0</v>
      </c>
      <c r="L25" s="810">
        <f t="shared" si="11"/>
        <v>3301</v>
      </c>
      <c r="M25" s="812">
        <f t="shared" si="11"/>
        <v>3301</v>
      </c>
      <c r="N25" s="790"/>
    </row>
    <row r="26" spans="1:14" ht="12.75" customHeight="1">
      <c r="A26" s="813"/>
      <c r="B26" s="814"/>
      <c r="C26" s="814"/>
      <c r="D26" s="814" t="s">
        <v>629</v>
      </c>
      <c r="E26" s="814" t="s">
        <v>1082</v>
      </c>
      <c r="F26" s="815"/>
      <c r="G26" s="816">
        <f t="shared" si="2"/>
        <v>21</v>
      </c>
      <c r="H26" s="817">
        <f aca="true" t="shared" si="12" ref="H26:M26">+H27+H28</f>
        <v>3301</v>
      </c>
      <c r="I26" s="818">
        <f t="shared" si="12"/>
        <v>3301</v>
      </c>
      <c r="J26" s="817">
        <f t="shared" si="12"/>
        <v>0</v>
      </c>
      <c r="K26" s="818">
        <f t="shared" si="12"/>
        <v>0</v>
      </c>
      <c r="L26" s="817">
        <f t="shared" si="12"/>
        <v>3301</v>
      </c>
      <c r="M26" s="819">
        <f t="shared" si="12"/>
        <v>3301</v>
      </c>
      <c r="N26" s="790"/>
    </row>
    <row r="27" spans="1:14" ht="12.75" customHeight="1">
      <c r="A27" s="820"/>
      <c r="B27" s="814"/>
      <c r="C27" s="814"/>
      <c r="D27" s="814"/>
      <c r="E27" s="814" t="s">
        <v>908</v>
      </c>
      <c r="F27" s="814" t="s">
        <v>910</v>
      </c>
      <c r="G27" s="816">
        <f t="shared" si="2"/>
        <v>22</v>
      </c>
      <c r="H27" s="822">
        <v>3301</v>
      </c>
      <c r="I27" s="823">
        <v>3301</v>
      </c>
      <c r="J27" s="822"/>
      <c r="K27" s="823"/>
      <c r="L27" s="822">
        <f>+H27+J27</f>
        <v>3301</v>
      </c>
      <c r="M27" s="824">
        <f>+I27+K27</f>
        <v>3301</v>
      </c>
      <c r="N27" s="825"/>
    </row>
    <row r="28" spans="1:14" ht="12.75" customHeight="1">
      <c r="A28" s="820"/>
      <c r="B28" s="814"/>
      <c r="C28" s="814"/>
      <c r="D28" s="814"/>
      <c r="E28" s="308"/>
      <c r="F28" s="814" t="s">
        <v>911</v>
      </c>
      <c r="G28" s="816">
        <f t="shared" si="2"/>
        <v>23</v>
      </c>
      <c r="H28" s="822"/>
      <c r="I28" s="823"/>
      <c r="J28" s="822"/>
      <c r="K28" s="823"/>
      <c r="L28" s="822">
        <f>+H28+J28</f>
        <v>0</v>
      </c>
      <c r="M28" s="824">
        <f>+I28+K28</f>
        <v>0</v>
      </c>
      <c r="N28" s="825"/>
    </row>
    <row r="29" spans="1:14" ht="13.5" customHeight="1">
      <c r="A29" s="813"/>
      <c r="B29" s="814"/>
      <c r="C29" s="814"/>
      <c r="D29" s="814"/>
      <c r="E29" s="814" t="s">
        <v>1083</v>
      </c>
      <c r="F29" s="815"/>
      <c r="G29" s="816">
        <f t="shared" si="2"/>
        <v>24</v>
      </c>
      <c r="H29" s="817">
        <f aca="true" t="shared" si="13" ref="H29:M29">+H30+H31</f>
        <v>0</v>
      </c>
      <c r="I29" s="818">
        <f t="shared" si="13"/>
        <v>0</v>
      </c>
      <c r="J29" s="817">
        <f t="shared" si="13"/>
        <v>0</v>
      </c>
      <c r="K29" s="818">
        <f t="shared" si="13"/>
        <v>0</v>
      </c>
      <c r="L29" s="817">
        <f t="shared" si="13"/>
        <v>0</v>
      </c>
      <c r="M29" s="819">
        <f t="shared" si="13"/>
        <v>0</v>
      </c>
      <c r="N29" s="825"/>
    </row>
    <row r="30" spans="1:14" ht="13.5" customHeight="1">
      <c r="A30" s="826"/>
      <c r="B30" s="814"/>
      <c r="C30" s="814"/>
      <c r="D30" s="814"/>
      <c r="E30" s="814" t="s">
        <v>908</v>
      </c>
      <c r="F30" s="814" t="s">
        <v>910</v>
      </c>
      <c r="G30" s="816">
        <f t="shared" si="2"/>
        <v>25</v>
      </c>
      <c r="H30" s="822"/>
      <c r="I30" s="823"/>
      <c r="J30" s="822"/>
      <c r="K30" s="823"/>
      <c r="L30" s="822">
        <f>+H30+J30</f>
        <v>0</v>
      </c>
      <c r="M30" s="824">
        <f>+I30+K30</f>
        <v>0</v>
      </c>
      <c r="N30" s="825"/>
    </row>
    <row r="31" spans="1:14" ht="13.5" customHeight="1">
      <c r="A31" s="829"/>
      <c r="B31" s="814"/>
      <c r="C31" s="814"/>
      <c r="D31" s="814"/>
      <c r="E31" s="308"/>
      <c r="F31" s="814" t="s">
        <v>911</v>
      </c>
      <c r="G31" s="816">
        <f t="shared" si="2"/>
        <v>26</v>
      </c>
      <c r="H31" s="822"/>
      <c r="I31" s="823"/>
      <c r="J31" s="822"/>
      <c r="K31" s="823"/>
      <c r="L31" s="822">
        <f>+H31+J31</f>
        <v>0</v>
      </c>
      <c r="M31" s="824">
        <f>+I31+K31</f>
        <v>0</v>
      </c>
      <c r="N31" s="825"/>
    </row>
    <row r="32" spans="1:14" ht="12.75" customHeight="1">
      <c r="A32" s="799"/>
      <c r="B32" s="1066" t="s">
        <v>1007</v>
      </c>
      <c r="C32" s="1066"/>
      <c r="D32" s="1066" t="s">
        <v>790</v>
      </c>
      <c r="E32" s="1066" t="s">
        <v>909</v>
      </c>
      <c r="F32" s="1067"/>
      <c r="G32" s="800">
        <f>G31+1</f>
        <v>27</v>
      </c>
      <c r="H32" s="801">
        <f aca="true" t="shared" si="14" ref="H32:M32">+H33+H34</f>
        <v>2092</v>
      </c>
      <c r="I32" s="802">
        <f t="shared" si="14"/>
        <v>2092</v>
      </c>
      <c r="J32" s="801">
        <f t="shared" si="14"/>
        <v>0</v>
      </c>
      <c r="K32" s="802">
        <f t="shared" si="14"/>
        <v>0</v>
      </c>
      <c r="L32" s="801">
        <f t="shared" si="14"/>
        <v>2092</v>
      </c>
      <c r="M32" s="803">
        <f t="shared" si="14"/>
        <v>2092</v>
      </c>
      <c r="N32" s="790"/>
    </row>
    <row r="33" spans="1:14" s="827" customFormat="1" ht="12.75" customHeight="1">
      <c r="A33" s="826"/>
      <c r="B33" s="814"/>
      <c r="C33" s="814"/>
      <c r="D33" s="814"/>
      <c r="E33" s="830" t="s">
        <v>910</v>
      </c>
      <c r="F33" s="831"/>
      <c r="G33" s="816">
        <f>G32+1</f>
        <v>28</v>
      </c>
      <c r="H33" s="822"/>
      <c r="I33" s="823"/>
      <c r="J33" s="822"/>
      <c r="K33" s="823"/>
      <c r="L33" s="822">
        <f>+H33+J33</f>
        <v>0</v>
      </c>
      <c r="M33" s="824">
        <f>+I33+K33</f>
        <v>0</v>
      </c>
      <c r="N33" s="825"/>
    </row>
    <row r="34" spans="1:14" s="827" customFormat="1" ht="12.75" customHeight="1" thickBot="1">
      <c r="A34" s="832"/>
      <c r="B34" s="833"/>
      <c r="C34" s="833"/>
      <c r="D34" s="833"/>
      <c r="E34" s="834" t="s">
        <v>911</v>
      </c>
      <c r="F34" s="835"/>
      <c r="G34" s="836">
        <f t="shared" si="2"/>
        <v>29</v>
      </c>
      <c r="H34" s="837">
        <v>2092</v>
      </c>
      <c r="I34" s="838">
        <v>2092</v>
      </c>
      <c r="J34" s="837"/>
      <c r="K34" s="838"/>
      <c r="L34" s="837">
        <f>+H34+J34</f>
        <v>2092</v>
      </c>
      <c r="M34" s="839">
        <f>+I34+K34</f>
        <v>2092</v>
      </c>
      <c r="N34" s="825"/>
    </row>
    <row r="35" spans="1:14" s="827" customFormat="1" ht="12.75" customHeight="1" thickBot="1">
      <c r="A35" s="267"/>
      <c r="B35" s="267"/>
      <c r="C35" s="267"/>
      <c r="D35" s="267"/>
      <c r="E35" s="267"/>
      <c r="F35" s="267"/>
      <c r="G35" s="267"/>
      <c r="H35" s="312"/>
      <c r="I35" s="312"/>
      <c r="J35" s="312"/>
      <c r="K35" s="312"/>
      <c r="L35" s="312"/>
      <c r="M35" s="312"/>
      <c r="N35" s="268"/>
    </row>
    <row r="36" spans="1:16" ht="12.75" customHeight="1">
      <c r="A36" s="1071" t="s">
        <v>1008</v>
      </c>
      <c r="B36" s="1072"/>
      <c r="C36" s="1072"/>
      <c r="D36" s="1072"/>
      <c r="E36" s="1072"/>
      <c r="F36" s="1073"/>
      <c r="G36" s="795">
        <f>G34+1</f>
        <v>30</v>
      </c>
      <c r="H36" s="796">
        <f aca="true" t="shared" si="15" ref="H36:M36">+H37+H42</f>
        <v>210942</v>
      </c>
      <c r="I36" s="797">
        <f t="shared" si="15"/>
        <v>209931</v>
      </c>
      <c r="J36" s="796">
        <f t="shared" si="15"/>
        <v>733</v>
      </c>
      <c r="K36" s="797">
        <f t="shared" si="15"/>
        <v>732</v>
      </c>
      <c r="L36" s="796">
        <f t="shared" si="15"/>
        <v>211675</v>
      </c>
      <c r="M36" s="798">
        <f t="shared" si="15"/>
        <v>210663</v>
      </c>
      <c r="N36" s="790"/>
      <c r="O36" s="827"/>
      <c r="P36" s="827"/>
    </row>
    <row r="37" spans="1:16" ht="12.75" customHeight="1">
      <c r="A37" s="813"/>
      <c r="B37" s="814"/>
      <c r="C37" s="840" t="s">
        <v>908</v>
      </c>
      <c r="D37" s="814" t="s">
        <v>1084</v>
      </c>
      <c r="E37" s="814"/>
      <c r="F37" s="815"/>
      <c r="G37" s="816">
        <f aca="true" t="shared" si="16" ref="G37:G55">G36+1</f>
        <v>31</v>
      </c>
      <c r="H37" s="817">
        <f aca="true" t="shared" si="17" ref="H37:M37">+H38+H39+H40+H41</f>
        <v>140707</v>
      </c>
      <c r="I37" s="818">
        <f t="shared" si="17"/>
        <v>140620</v>
      </c>
      <c r="J37" s="817">
        <f t="shared" si="17"/>
        <v>733</v>
      </c>
      <c r="K37" s="818">
        <f t="shared" si="17"/>
        <v>732</v>
      </c>
      <c r="L37" s="817">
        <f t="shared" si="17"/>
        <v>141440</v>
      </c>
      <c r="M37" s="819">
        <f t="shared" si="17"/>
        <v>141352</v>
      </c>
      <c r="N37" s="841"/>
      <c r="O37" s="827"/>
      <c r="P37" s="827"/>
    </row>
    <row r="38" spans="1:16" ht="12.75" customHeight="1">
      <c r="A38" s="813"/>
      <c r="B38" s="814"/>
      <c r="C38" s="814"/>
      <c r="D38" s="842" t="s">
        <v>908</v>
      </c>
      <c r="E38" s="843" t="s">
        <v>1085</v>
      </c>
      <c r="F38" s="815"/>
      <c r="G38" s="821">
        <f t="shared" si="16"/>
        <v>32</v>
      </c>
      <c r="H38" s="822">
        <f aca="true" t="shared" si="18" ref="H38:M38">+H10+H13</f>
        <v>136706</v>
      </c>
      <c r="I38" s="823">
        <f t="shared" si="18"/>
        <v>136633</v>
      </c>
      <c r="J38" s="822">
        <f t="shared" si="18"/>
        <v>733</v>
      </c>
      <c r="K38" s="823">
        <f t="shared" si="18"/>
        <v>732</v>
      </c>
      <c r="L38" s="822">
        <f t="shared" si="18"/>
        <v>137439</v>
      </c>
      <c r="M38" s="824">
        <f t="shared" si="18"/>
        <v>137365</v>
      </c>
      <c r="N38" s="841"/>
      <c r="O38" s="827"/>
      <c r="P38" s="827"/>
    </row>
    <row r="39" spans="1:16" ht="12.75" customHeight="1">
      <c r="A39" s="813"/>
      <c r="B39" s="814"/>
      <c r="C39" s="814"/>
      <c r="D39" s="814"/>
      <c r="E39" s="843" t="s">
        <v>1086</v>
      </c>
      <c r="F39" s="815"/>
      <c r="G39" s="821">
        <f t="shared" si="16"/>
        <v>33</v>
      </c>
      <c r="H39" s="822">
        <f aca="true" t="shared" si="19" ref="H39:M39">+H20+H23</f>
        <v>700</v>
      </c>
      <c r="I39" s="823">
        <f t="shared" si="19"/>
        <v>686</v>
      </c>
      <c r="J39" s="822">
        <f t="shared" si="19"/>
        <v>0</v>
      </c>
      <c r="K39" s="823">
        <f t="shared" si="19"/>
        <v>0</v>
      </c>
      <c r="L39" s="822">
        <f t="shared" si="19"/>
        <v>700</v>
      </c>
      <c r="M39" s="824">
        <f t="shared" si="19"/>
        <v>686</v>
      </c>
      <c r="N39" s="841"/>
      <c r="O39" s="827"/>
      <c r="P39" s="827"/>
    </row>
    <row r="40" spans="1:16" ht="12.75" customHeight="1">
      <c r="A40" s="813"/>
      <c r="B40" s="814"/>
      <c r="C40" s="814"/>
      <c r="D40" s="814"/>
      <c r="E40" s="843" t="s">
        <v>1087</v>
      </c>
      <c r="F40" s="815"/>
      <c r="G40" s="821">
        <f t="shared" si="16"/>
        <v>34</v>
      </c>
      <c r="H40" s="822">
        <f aca="true" t="shared" si="20" ref="H40:M40">+H27+H30</f>
        <v>3301</v>
      </c>
      <c r="I40" s="823">
        <f t="shared" si="20"/>
        <v>3301</v>
      </c>
      <c r="J40" s="822">
        <f t="shared" si="20"/>
        <v>0</v>
      </c>
      <c r="K40" s="823">
        <f t="shared" si="20"/>
        <v>0</v>
      </c>
      <c r="L40" s="822">
        <f t="shared" si="20"/>
        <v>3301</v>
      </c>
      <c r="M40" s="824">
        <f t="shared" si="20"/>
        <v>3301</v>
      </c>
      <c r="N40" s="844"/>
      <c r="O40" s="827"/>
      <c r="P40" s="827"/>
    </row>
    <row r="41" spans="1:16" ht="12.75" customHeight="1">
      <c r="A41" s="813"/>
      <c r="B41" s="814"/>
      <c r="C41" s="814"/>
      <c r="D41" s="842"/>
      <c r="E41" s="814" t="s">
        <v>1088</v>
      </c>
      <c r="F41" s="815"/>
      <c r="G41" s="821">
        <f t="shared" si="16"/>
        <v>35</v>
      </c>
      <c r="H41" s="822">
        <f aca="true" t="shared" si="21" ref="H41:M41">+H33</f>
        <v>0</v>
      </c>
      <c r="I41" s="823">
        <f t="shared" si="21"/>
        <v>0</v>
      </c>
      <c r="J41" s="822">
        <f t="shared" si="21"/>
        <v>0</v>
      </c>
      <c r="K41" s="823">
        <f t="shared" si="21"/>
        <v>0</v>
      </c>
      <c r="L41" s="822">
        <f t="shared" si="21"/>
        <v>0</v>
      </c>
      <c r="M41" s="824">
        <f t="shared" si="21"/>
        <v>0</v>
      </c>
      <c r="N41" s="844"/>
      <c r="O41" s="827"/>
      <c r="P41" s="827"/>
    </row>
    <row r="42" spans="1:14" ht="12.75" customHeight="1">
      <c r="A42" s="813"/>
      <c r="B42" s="814"/>
      <c r="C42" s="843"/>
      <c r="D42" s="814" t="s">
        <v>1089</v>
      </c>
      <c r="E42" s="814"/>
      <c r="F42" s="815"/>
      <c r="G42" s="816">
        <f t="shared" si="16"/>
        <v>36</v>
      </c>
      <c r="H42" s="817">
        <f aca="true" t="shared" si="22" ref="H42:M42">+H43+H44+H45+H46</f>
        <v>70235</v>
      </c>
      <c r="I42" s="818">
        <f t="shared" si="22"/>
        <v>69311</v>
      </c>
      <c r="J42" s="817">
        <f t="shared" si="22"/>
        <v>0</v>
      </c>
      <c r="K42" s="818">
        <f t="shared" si="22"/>
        <v>0</v>
      </c>
      <c r="L42" s="817">
        <f t="shared" si="22"/>
        <v>70235</v>
      </c>
      <c r="M42" s="819">
        <f t="shared" si="22"/>
        <v>69311</v>
      </c>
      <c r="N42" s="844"/>
    </row>
    <row r="43" spans="1:14" ht="12.75" customHeight="1">
      <c r="A43" s="813"/>
      <c r="B43" s="814"/>
      <c r="C43" s="843"/>
      <c r="D43" s="842" t="s">
        <v>908</v>
      </c>
      <c r="E43" s="843" t="s">
        <v>1090</v>
      </c>
      <c r="F43" s="815"/>
      <c r="G43" s="821">
        <f t="shared" si="16"/>
        <v>37</v>
      </c>
      <c r="H43" s="822">
        <f aca="true" t="shared" si="23" ref="H43:M43">+H11+H17</f>
        <v>54141</v>
      </c>
      <c r="I43" s="823">
        <f t="shared" si="23"/>
        <v>53516</v>
      </c>
      <c r="J43" s="822">
        <f t="shared" si="23"/>
        <v>0</v>
      </c>
      <c r="K43" s="823">
        <f t="shared" si="23"/>
        <v>0</v>
      </c>
      <c r="L43" s="822">
        <f t="shared" si="23"/>
        <v>54141</v>
      </c>
      <c r="M43" s="824">
        <f t="shared" si="23"/>
        <v>53516</v>
      </c>
      <c r="N43" s="841"/>
    </row>
    <row r="44" spans="1:14" ht="12.75" customHeight="1">
      <c r="A44" s="813"/>
      <c r="B44" s="814"/>
      <c r="C44" s="843"/>
      <c r="D44" s="814"/>
      <c r="E44" s="843" t="s">
        <v>1091</v>
      </c>
      <c r="F44" s="815"/>
      <c r="G44" s="821">
        <f t="shared" si="16"/>
        <v>38</v>
      </c>
      <c r="H44" s="822">
        <f aca="true" t="shared" si="24" ref="H44:M44">+H21+H24</f>
        <v>14002</v>
      </c>
      <c r="I44" s="823">
        <f t="shared" si="24"/>
        <v>13703</v>
      </c>
      <c r="J44" s="822">
        <f t="shared" si="24"/>
        <v>0</v>
      </c>
      <c r="K44" s="823">
        <f t="shared" si="24"/>
        <v>0</v>
      </c>
      <c r="L44" s="822">
        <f t="shared" si="24"/>
        <v>14002</v>
      </c>
      <c r="M44" s="824">
        <f t="shared" si="24"/>
        <v>13703</v>
      </c>
      <c r="N44" s="844"/>
    </row>
    <row r="45" spans="1:14" ht="12.75" customHeight="1">
      <c r="A45" s="813"/>
      <c r="B45" s="814"/>
      <c r="C45" s="814"/>
      <c r="D45" s="814"/>
      <c r="E45" s="843" t="s">
        <v>1092</v>
      </c>
      <c r="F45" s="815"/>
      <c r="G45" s="821">
        <f t="shared" si="16"/>
        <v>39</v>
      </c>
      <c r="H45" s="822">
        <f aca="true" t="shared" si="25" ref="H45:M45">+H28+H31</f>
        <v>0</v>
      </c>
      <c r="I45" s="823">
        <f t="shared" si="25"/>
        <v>0</v>
      </c>
      <c r="J45" s="822">
        <f t="shared" si="25"/>
        <v>0</v>
      </c>
      <c r="K45" s="823">
        <f t="shared" si="25"/>
        <v>0</v>
      </c>
      <c r="L45" s="822">
        <f t="shared" si="25"/>
        <v>0</v>
      </c>
      <c r="M45" s="824">
        <f t="shared" si="25"/>
        <v>0</v>
      </c>
      <c r="N45" s="844"/>
    </row>
    <row r="46" spans="1:14" ht="12.75" customHeight="1">
      <c r="A46" s="813"/>
      <c r="B46" s="814"/>
      <c r="C46" s="814"/>
      <c r="D46" s="842"/>
      <c r="E46" s="814" t="s">
        <v>1093</v>
      </c>
      <c r="F46" s="815"/>
      <c r="G46" s="821">
        <f t="shared" si="16"/>
        <v>40</v>
      </c>
      <c r="H46" s="822">
        <f aca="true" t="shared" si="26" ref="H46:M46">+H34</f>
        <v>2092</v>
      </c>
      <c r="I46" s="823">
        <f t="shared" si="26"/>
        <v>2092</v>
      </c>
      <c r="J46" s="822">
        <f t="shared" si="26"/>
        <v>0</v>
      </c>
      <c r="K46" s="823">
        <f t="shared" si="26"/>
        <v>0</v>
      </c>
      <c r="L46" s="822">
        <f t="shared" si="26"/>
        <v>2092</v>
      </c>
      <c r="M46" s="824">
        <f t="shared" si="26"/>
        <v>2092</v>
      </c>
      <c r="N46" s="844"/>
    </row>
    <row r="47" spans="1:14" ht="12.75" customHeight="1">
      <c r="A47" s="1115" t="s">
        <v>1094</v>
      </c>
      <c r="B47" s="1116"/>
      <c r="C47" s="1116"/>
      <c r="D47" s="1116"/>
      <c r="E47" s="1116"/>
      <c r="F47" s="1117"/>
      <c r="G47" s="845">
        <f t="shared" si="16"/>
        <v>41</v>
      </c>
      <c r="H47" s="846">
        <f aca="true" t="shared" si="27" ref="H47:M47">+H48+H52</f>
        <v>210942</v>
      </c>
      <c r="I47" s="847">
        <f t="shared" si="27"/>
        <v>209931</v>
      </c>
      <c r="J47" s="846">
        <f t="shared" si="27"/>
        <v>733</v>
      </c>
      <c r="K47" s="847">
        <f t="shared" si="27"/>
        <v>732</v>
      </c>
      <c r="L47" s="846">
        <f t="shared" si="27"/>
        <v>211675</v>
      </c>
      <c r="M47" s="848">
        <f t="shared" si="27"/>
        <v>210663</v>
      </c>
      <c r="N47" s="790"/>
    </row>
    <row r="48" spans="1:14" ht="12.75" customHeight="1">
      <c r="A48" s="813"/>
      <c r="B48" s="814"/>
      <c r="C48" s="840" t="s">
        <v>908</v>
      </c>
      <c r="D48" s="814" t="s">
        <v>1095</v>
      </c>
      <c r="E48" s="814"/>
      <c r="F48" s="815"/>
      <c r="G48" s="816">
        <f t="shared" si="16"/>
        <v>42</v>
      </c>
      <c r="H48" s="817">
        <f aca="true" t="shared" si="28" ref="H48:M48">+H49+H50+H51</f>
        <v>140707</v>
      </c>
      <c r="I48" s="818">
        <f t="shared" si="28"/>
        <v>140620</v>
      </c>
      <c r="J48" s="817">
        <f t="shared" si="28"/>
        <v>733</v>
      </c>
      <c r="K48" s="818">
        <f t="shared" si="28"/>
        <v>732</v>
      </c>
      <c r="L48" s="817">
        <f t="shared" si="28"/>
        <v>141440</v>
      </c>
      <c r="M48" s="819">
        <f t="shared" si="28"/>
        <v>141352</v>
      </c>
      <c r="N48" s="841"/>
    </row>
    <row r="49" spans="1:14" ht="12.75" customHeight="1">
      <c r="A49" s="813"/>
      <c r="B49" s="814"/>
      <c r="C49" s="814"/>
      <c r="D49" s="842" t="s">
        <v>908</v>
      </c>
      <c r="E49" s="814" t="s">
        <v>1096</v>
      </c>
      <c r="F49" s="815"/>
      <c r="G49" s="821">
        <f t="shared" si="16"/>
        <v>43</v>
      </c>
      <c r="H49" s="822">
        <f aca="true" t="shared" si="29" ref="H49:M49">+H10+H20+H27</f>
        <v>3301</v>
      </c>
      <c r="I49" s="823">
        <f t="shared" si="29"/>
        <v>3301</v>
      </c>
      <c r="J49" s="822">
        <f t="shared" si="29"/>
        <v>0</v>
      </c>
      <c r="K49" s="823">
        <f t="shared" si="29"/>
        <v>0</v>
      </c>
      <c r="L49" s="822">
        <f t="shared" si="29"/>
        <v>3301</v>
      </c>
      <c r="M49" s="824">
        <f t="shared" si="29"/>
        <v>3301</v>
      </c>
      <c r="N49" s="841"/>
    </row>
    <row r="50" spans="1:14" ht="12.75" customHeight="1">
      <c r="A50" s="813"/>
      <c r="B50" s="814"/>
      <c r="C50" s="814"/>
      <c r="D50" s="814"/>
      <c r="E50" s="814" t="s">
        <v>1097</v>
      </c>
      <c r="F50" s="815"/>
      <c r="G50" s="821">
        <f t="shared" si="16"/>
        <v>44</v>
      </c>
      <c r="H50" s="822">
        <f aca="true" t="shared" si="30" ref="H50:M50">+H13+H23+H30</f>
        <v>137406</v>
      </c>
      <c r="I50" s="823">
        <f t="shared" si="30"/>
        <v>137319</v>
      </c>
      <c r="J50" s="822">
        <f t="shared" si="30"/>
        <v>733</v>
      </c>
      <c r="K50" s="823">
        <f t="shared" si="30"/>
        <v>732</v>
      </c>
      <c r="L50" s="822">
        <f t="shared" si="30"/>
        <v>138139</v>
      </c>
      <c r="M50" s="824">
        <f t="shared" si="30"/>
        <v>138051</v>
      </c>
      <c r="N50" s="841"/>
    </row>
    <row r="51" spans="1:14" ht="12.75" customHeight="1">
      <c r="A51" s="813"/>
      <c r="B51" s="814"/>
      <c r="C51" s="814"/>
      <c r="D51" s="842"/>
      <c r="E51" s="814" t="s">
        <v>0</v>
      </c>
      <c r="F51" s="815"/>
      <c r="G51" s="821">
        <f t="shared" si="16"/>
        <v>45</v>
      </c>
      <c r="H51" s="822">
        <f aca="true" t="shared" si="31" ref="H51:M51">+H33</f>
        <v>0</v>
      </c>
      <c r="I51" s="823">
        <f t="shared" si="31"/>
        <v>0</v>
      </c>
      <c r="J51" s="822">
        <f t="shared" si="31"/>
        <v>0</v>
      </c>
      <c r="K51" s="823">
        <f t="shared" si="31"/>
        <v>0</v>
      </c>
      <c r="L51" s="822">
        <f t="shared" si="31"/>
        <v>0</v>
      </c>
      <c r="M51" s="824">
        <f t="shared" si="31"/>
        <v>0</v>
      </c>
      <c r="N51" s="841"/>
    </row>
    <row r="52" spans="1:14" ht="12.75" customHeight="1">
      <c r="A52" s="813"/>
      <c r="B52" s="814"/>
      <c r="C52" s="843"/>
      <c r="D52" s="814" t="s">
        <v>1</v>
      </c>
      <c r="E52" s="814"/>
      <c r="F52" s="815"/>
      <c r="G52" s="816">
        <f t="shared" si="16"/>
        <v>46</v>
      </c>
      <c r="H52" s="817">
        <f aca="true" t="shared" si="32" ref="H52:M52">+H53+H54+H55</f>
        <v>70235</v>
      </c>
      <c r="I52" s="818">
        <f t="shared" si="32"/>
        <v>69311</v>
      </c>
      <c r="J52" s="817">
        <f t="shared" si="32"/>
        <v>0</v>
      </c>
      <c r="K52" s="818">
        <f t="shared" si="32"/>
        <v>0</v>
      </c>
      <c r="L52" s="817">
        <f t="shared" si="32"/>
        <v>70235</v>
      </c>
      <c r="M52" s="819">
        <f t="shared" si="32"/>
        <v>69311</v>
      </c>
      <c r="N52" s="844"/>
    </row>
    <row r="53" spans="1:14" ht="12.75" customHeight="1">
      <c r="A53" s="813"/>
      <c r="B53" s="814"/>
      <c r="C53" s="843"/>
      <c r="D53" s="842" t="s">
        <v>908</v>
      </c>
      <c r="E53" s="814" t="s">
        <v>2</v>
      </c>
      <c r="F53" s="815"/>
      <c r="G53" s="816">
        <f t="shared" si="16"/>
        <v>47</v>
      </c>
      <c r="H53" s="822">
        <f aca="true" t="shared" si="33" ref="H53:M53">+H11+H21+H28</f>
        <v>0</v>
      </c>
      <c r="I53" s="823">
        <f t="shared" si="33"/>
        <v>0</v>
      </c>
      <c r="J53" s="822">
        <f t="shared" si="33"/>
        <v>0</v>
      </c>
      <c r="K53" s="823">
        <f t="shared" si="33"/>
        <v>0</v>
      </c>
      <c r="L53" s="822">
        <f t="shared" si="33"/>
        <v>0</v>
      </c>
      <c r="M53" s="824">
        <f t="shared" si="33"/>
        <v>0</v>
      </c>
      <c r="N53" s="825"/>
    </row>
    <row r="54" spans="1:14" ht="12.75" customHeight="1">
      <c r="A54" s="813"/>
      <c r="B54" s="814"/>
      <c r="C54" s="843"/>
      <c r="D54" s="814"/>
      <c r="E54" s="814" t="s">
        <v>3</v>
      </c>
      <c r="F54" s="815"/>
      <c r="G54" s="816">
        <f t="shared" si="16"/>
        <v>48</v>
      </c>
      <c r="H54" s="822">
        <f aca="true" t="shared" si="34" ref="H54:M54">+H17+H24+H31</f>
        <v>68143</v>
      </c>
      <c r="I54" s="823">
        <f t="shared" si="34"/>
        <v>67219</v>
      </c>
      <c r="J54" s="822">
        <f t="shared" si="34"/>
        <v>0</v>
      </c>
      <c r="K54" s="823">
        <f t="shared" si="34"/>
        <v>0</v>
      </c>
      <c r="L54" s="822">
        <f t="shared" si="34"/>
        <v>68143</v>
      </c>
      <c r="M54" s="824">
        <f t="shared" si="34"/>
        <v>67219</v>
      </c>
      <c r="N54" s="825"/>
    </row>
    <row r="55" spans="1:14" ht="12.75" customHeight="1" thickBot="1">
      <c r="A55" s="849"/>
      <c r="B55" s="833"/>
      <c r="C55" s="833"/>
      <c r="D55" s="833"/>
      <c r="E55" s="833" t="s">
        <v>5</v>
      </c>
      <c r="F55" s="850"/>
      <c r="G55" s="851">
        <f t="shared" si="16"/>
        <v>49</v>
      </c>
      <c r="H55" s="837">
        <f aca="true" t="shared" si="35" ref="H55:M55">+H34</f>
        <v>2092</v>
      </c>
      <c r="I55" s="838">
        <f t="shared" si="35"/>
        <v>2092</v>
      </c>
      <c r="J55" s="837">
        <f t="shared" si="35"/>
        <v>0</v>
      </c>
      <c r="K55" s="838">
        <f t="shared" si="35"/>
        <v>0</v>
      </c>
      <c r="L55" s="837">
        <f t="shared" si="35"/>
        <v>2092</v>
      </c>
      <c r="M55" s="839">
        <f t="shared" si="35"/>
        <v>2092</v>
      </c>
      <c r="N55" s="844"/>
    </row>
    <row r="56" spans="1:13" ht="12.75">
      <c r="A56" s="308"/>
      <c r="B56" s="308"/>
      <c r="C56" s="308"/>
      <c r="D56" s="308"/>
      <c r="E56" s="308"/>
      <c r="F56" s="308"/>
      <c r="G56" s="783"/>
      <c r="H56" s="308"/>
      <c r="I56" s="308"/>
      <c r="J56" s="308"/>
      <c r="K56" s="308"/>
      <c r="L56" s="308"/>
      <c r="M56" s="308"/>
    </row>
    <row r="57" spans="1:13" ht="12.75">
      <c r="A57" s="308" t="s">
        <v>789</v>
      </c>
      <c r="B57" s="308"/>
      <c r="C57" s="308"/>
      <c r="D57" s="782"/>
      <c r="E57" s="782"/>
      <c r="F57" s="308"/>
      <c r="G57" s="783"/>
      <c r="H57" s="308"/>
      <c r="I57" s="308"/>
      <c r="J57" s="308"/>
      <c r="K57" s="308"/>
      <c r="L57" s="308"/>
      <c r="M57" s="308"/>
    </row>
    <row r="58" spans="1:14" ht="30.75" customHeight="1">
      <c r="A58" s="1114" t="s">
        <v>1045</v>
      </c>
      <c r="B58" s="1114"/>
      <c r="C58" s="1114"/>
      <c r="D58" s="1114"/>
      <c r="E58" s="1114"/>
      <c r="F58" s="1114"/>
      <c r="G58" s="1114"/>
      <c r="H58" s="1114"/>
      <c r="I58" s="1114"/>
      <c r="J58" s="1114"/>
      <c r="K58" s="1114"/>
      <c r="L58" s="1114"/>
      <c r="M58" s="1114"/>
      <c r="N58" s="1114"/>
    </row>
    <row r="59" spans="1:14" ht="42.75" customHeight="1">
      <c r="A59" s="1114" t="s">
        <v>1072</v>
      </c>
      <c r="B59" s="1114"/>
      <c r="C59" s="1114"/>
      <c r="D59" s="1114"/>
      <c r="E59" s="1114"/>
      <c r="F59" s="1114"/>
      <c r="G59" s="1114"/>
      <c r="H59" s="1114"/>
      <c r="I59" s="1114"/>
      <c r="J59" s="1114"/>
      <c r="K59" s="1114"/>
      <c r="L59" s="1114"/>
      <c r="M59" s="1114"/>
      <c r="N59" s="1114"/>
    </row>
    <row r="60" spans="1:14" ht="17.25" customHeight="1">
      <c r="A60" s="1114" t="s">
        <v>83</v>
      </c>
      <c r="B60" s="1114"/>
      <c r="C60" s="1114"/>
      <c r="D60" s="1114"/>
      <c r="E60" s="1114"/>
      <c r="F60" s="1114"/>
      <c r="G60" s="1114"/>
      <c r="H60" s="1114"/>
      <c r="I60" s="1114"/>
      <c r="J60" s="1114"/>
      <c r="K60" s="1114"/>
      <c r="L60" s="1114"/>
      <c r="M60" s="1114"/>
      <c r="N60" s="1114"/>
    </row>
    <row r="61" spans="1:13" ht="15.75" customHeight="1">
      <c r="A61" s="308" t="s">
        <v>992</v>
      </c>
      <c r="B61" s="308"/>
      <c r="C61" s="308"/>
      <c r="D61" s="308"/>
      <c r="E61" s="308"/>
      <c r="F61" s="308"/>
      <c r="G61" s="783"/>
      <c r="H61" s="308"/>
      <c r="I61" s="308"/>
      <c r="J61" s="308"/>
      <c r="K61" s="308"/>
      <c r="L61" s="308"/>
      <c r="M61" s="308"/>
    </row>
    <row r="62" spans="1:13" ht="12.75">
      <c r="A62" s="308"/>
      <c r="B62" s="308"/>
      <c r="C62" s="308"/>
      <c r="D62" s="308"/>
      <c r="E62" s="308"/>
      <c r="F62" s="308"/>
      <c r="G62" s="783"/>
      <c r="H62" s="308"/>
      <c r="I62" s="308"/>
      <c r="J62" s="308"/>
      <c r="K62" s="308"/>
      <c r="L62" s="308"/>
      <c r="M62" s="308"/>
    </row>
    <row r="63" spans="1:13" ht="12.75">
      <c r="A63" s="308"/>
      <c r="B63" s="308"/>
      <c r="C63" s="308"/>
      <c r="D63" s="308"/>
      <c r="E63" s="308"/>
      <c r="F63" s="308"/>
      <c r="G63" s="783"/>
      <c r="H63" s="308"/>
      <c r="I63" s="308"/>
      <c r="J63" s="308"/>
      <c r="K63" s="308"/>
      <c r="L63" s="308"/>
      <c r="M63" s="308"/>
    </row>
    <row r="64" spans="1:13" ht="12.75">
      <c r="A64" s="308"/>
      <c r="B64" s="308"/>
      <c r="C64" s="308"/>
      <c r="D64" s="308"/>
      <c r="E64" s="308"/>
      <c r="F64" s="308"/>
      <c r="G64" s="783"/>
      <c r="H64" s="308"/>
      <c r="I64" s="308"/>
      <c r="J64" s="308"/>
      <c r="K64" s="308"/>
      <c r="L64" s="308"/>
      <c r="M64" s="308"/>
    </row>
  </sheetData>
  <sheetProtection/>
  <mergeCells count="13">
    <mergeCell ref="A58:N58"/>
    <mergeCell ref="A59:N59"/>
    <mergeCell ref="A60:N60"/>
    <mergeCell ref="A47:F47"/>
    <mergeCell ref="A36:F36"/>
    <mergeCell ref="B32:F32"/>
    <mergeCell ref="L3:M3"/>
    <mergeCell ref="B7:F7"/>
    <mergeCell ref="A6:F6"/>
    <mergeCell ref="A3:F5"/>
    <mergeCell ref="G3:G5"/>
    <mergeCell ref="H3:I3"/>
    <mergeCell ref="J3:K3"/>
  </mergeCells>
  <printOptions/>
  <pageMargins left="0.3" right="0.26" top="0.3937007874015748" bottom="0.3937007874015748" header="0" footer="0.15748031496062992"/>
  <pageSetup fitToHeight="3" fitToWidth="1" horizontalDpi="600" verticalDpi="600" orientation="portrait" paperSize="9" scale="69"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A1:P67"/>
  <sheetViews>
    <sheetView zoomScale="89" zoomScaleNormal="89" zoomScalePageLayoutView="0" workbookViewId="0" topLeftCell="A7">
      <selection activeCell="G23" sqref="G23:G24"/>
    </sheetView>
  </sheetViews>
  <sheetFormatPr defaultColWidth="10.57421875" defaultRowHeight="15"/>
  <cols>
    <col min="1" max="1" width="4.28125" style="94" customWidth="1"/>
    <col min="2" max="2" width="6.7109375" style="94" customWidth="1"/>
    <col min="3" max="3" width="49.421875" style="94" customWidth="1"/>
    <col min="4" max="4" width="12.28125" style="94" customWidth="1"/>
    <col min="5" max="6" width="10.8515625" style="94" customWidth="1"/>
    <col min="7" max="8" width="11.28125" style="94" customWidth="1"/>
    <col min="9" max="9" width="11.57421875" style="94" customWidth="1"/>
    <col min="10" max="10" width="9.7109375" style="94" customWidth="1"/>
    <col min="11" max="11" width="10.00390625" style="94" customWidth="1"/>
    <col min="12" max="12" width="10.140625" style="94" customWidth="1"/>
    <col min="13" max="13" width="13.7109375" style="94" customWidth="1"/>
    <col min="14" max="14" width="1.7109375" style="94" customWidth="1"/>
    <col min="15" max="15" width="11.28125" style="94" customWidth="1"/>
    <col min="16" max="16" width="12.00390625" style="94" customWidth="1"/>
    <col min="17" max="249" width="9.140625" style="94" customWidth="1"/>
    <col min="250" max="250" width="59.7109375" style="94" customWidth="1"/>
    <col min="251" max="16384" width="10.57421875" style="94" customWidth="1"/>
  </cols>
  <sheetData>
    <row r="1" ht="15.75">
      <c r="A1" s="281" t="s">
        <v>977</v>
      </c>
    </row>
    <row r="2" spans="1:3" ht="15.75">
      <c r="A2" s="281"/>
      <c r="C2" s="852" t="s">
        <v>98</v>
      </c>
    </row>
    <row r="3" ht="13.5" customHeight="1" thickBot="1">
      <c r="P3" s="294" t="s">
        <v>648</v>
      </c>
    </row>
    <row r="4" spans="1:16" ht="39" customHeight="1">
      <c r="A4" s="1130" t="s">
        <v>627</v>
      </c>
      <c r="B4" s="1135" t="s">
        <v>6</v>
      </c>
      <c r="C4" s="1136"/>
      <c r="D4" s="1143" t="s">
        <v>881</v>
      </c>
      <c r="E4" s="1123"/>
      <c r="F4" s="1123" t="s">
        <v>882</v>
      </c>
      <c r="G4" s="1123"/>
      <c r="H4" s="1123" t="s">
        <v>883</v>
      </c>
      <c r="I4" s="1123"/>
      <c r="J4" s="1120" t="s">
        <v>107</v>
      </c>
      <c r="K4" s="1121"/>
      <c r="L4" s="1122"/>
      <c r="M4" s="1141" t="s">
        <v>902</v>
      </c>
      <c r="N4" s="852"/>
      <c r="O4" s="1118" t="s">
        <v>105</v>
      </c>
      <c r="P4" s="1144" t="s">
        <v>884</v>
      </c>
    </row>
    <row r="5" spans="1:16" ht="13.5" customHeight="1">
      <c r="A5" s="1131"/>
      <c r="B5" s="1137"/>
      <c r="C5" s="1138"/>
      <c r="D5" s="282" t="s">
        <v>939</v>
      </c>
      <c r="E5" s="262" t="s">
        <v>940</v>
      </c>
      <c r="F5" s="277" t="s">
        <v>791</v>
      </c>
      <c r="G5" s="262" t="s">
        <v>796</v>
      </c>
      <c r="H5" s="277" t="s">
        <v>791</v>
      </c>
      <c r="I5" s="262" t="s">
        <v>796</v>
      </c>
      <c r="J5" s="283" t="s">
        <v>916</v>
      </c>
      <c r="K5" s="283" t="s">
        <v>917</v>
      </c>
      <c r="L5" s="283" t="s">
        <v>918</v>
      </c>
      <c r="M5" s="1142"/>
      <c r="N5" s="852"/>
      <c r="O5" s="1119"/>
      <c r="P5" s="1145"/>
    </row>
    <row r="6" spans="1:16" ht="15" customHeight="1" thickBot="1">
      <c r="A6" s="1132"/>
      <c r="B6" s="1139"/>
      <c r="C6" s="1140"/>
      <c r="D6" s="284" t="s">
        <v>708</v>
      </c>
      <c r="E6" s="264" t="s">
        <v>709</v>
      </c>
      <c r="F6" s="264" t="s">
        <v>710</v>
      </c>
      <c r="G6" s="264" t="s">
        <v>711</v>
      </c>
      <c r="H6" s="264" t="s">
        <v>793</v>
      </c>
      <c r="I6" s="264" t="s">
        <v>794</v>
      </c>
      <c r="J6" s="265" t="s">
        <v>714</v>
      </c>
      <c r="K6" s="285" t="s">
        <v>715</v>
      </c>
      <c r="L6" s="285" t="s">
        <v>716</v>
      </c>
      <c r="M6" s="266" t="s">
        <v>1009</v>
      </c>
      <c r="N6" s="852"/>
      <c r="O6" s="278" t="s">
        <v>761</v>
      </c>
      <c r="P6" s="266" t="s">
        <v>919</v>
      </c>
    </row>
    <row r="7" spans="1:16" s="860" customFormat="1" ht="16.5" customHeight="1">
      <c r="A7" s="853">
        <f>+A6+1</f>
        <v>1</v>
      </c>
      <c r="B7" s="854" t="s">
        <v>795</v>
      </c>
      <c r="C7" s="855"/>
      <c r="D7" s="856">
        <f>+D8+D17</f>
        <v>136706</v>
      </c>
      <c r="E7" s="856">
        <f aca="true" t="shared" si="0" ref="E7:M7">+E8+E17</f>
        <v>136633</v>
      </c>
      <c r="F7" s="856">
        <f t="shared" si="0"/>
        <v>733</v>
      </c>
      <c r="G7" s="856">
        <f t="shared" si="0"/>
        <v>732</v>
      </c>
      <c r="H7" s="856">
        <f t="shared" si="0"/>
        <v>137439</v>
      </c>
      <c r="I7" s="856">
        <f t="shared" si="0"/>
        <v>137365</v>
      </c>
      <c r="J7" s="856">
        <f t="shared" si="0"/>
        <v>0</v>
      </c>
      <c r="K7" s="856">
        <f t="shared" si="0"/>
        <v>5653</v>
      </c>
      <c r="L7" s="856">
        <f t="shared" si="0"/>
        <v>0</v>
      </c>
      <c r="M7" s="857">
        <f t="shared" si="0"/>
        <v>74</v>
      </c>
      <c r="N7" s="858"/>
      <c r="O7" s="859">
        <f>+O8+O17</f>
        <v>0</v>
      </c>
      <c r="P7" s="857">
        <f>+P8+P17</f>
        <v>137365</v>
      </c>
    </row>
    <row r="8" spans="1:16" s="852" customFormat="1" ht="14.25" customHeight="1">
      <c r="A8" s="861">
        <f>+A7+1</f>
        <v>2</v>
      </c>
      <c r="B8" s="1133" t="s">
        <v>1025</v>
      </c>
      <c r="C8" s="1134"/>
      <c r="D8" s="862">
        <f>SUM(D9:D16)</f>
        <v>128056</v>
      </c>
      <c r="E8" s="862">
        <f aca="true" t="shared" si="1" ref="E8:M8">SUM(E9:E16)</f>
        <v>128056</v>
      </c>
      <c r="F8" s="862">
        <f t="shared" si="1"/>
        <v>0</v>
      </c>
      <c r="G8" s="862">
        <f t="shared" si="1"/>
        <v>0</v>
      </c>
      <c r="H8" s="862">
        <f t="shared" si="1"/>
        <v>128056</v>
      </c>
      <c r="I8" s="862">
        <f t="shared" si="1"/>
        <v>128056</v>
      </c>
      <c r="J8" s="862">
        <f t="shared" si="1"/>
        <v>0</v>
      </c>
      <c r="K8" s="862">
        <f t="shared" si="1"/>
        <v>5653</v>
      </c>
      <c r="L8" s="862">
        <f t="shared" si="1"/>
        <v>0</v>
      </c>
      <c r="M8" s="863">
        <f t="shared" si="1"/>
        <v>0</v>
      </c>
      <c r="N8" s="864"/>
      <c r="O8" s="865">
        <f>SUM(O9:O16)</f>
        <v>0</v>
      </c>
      <c r="P8" s="863">
        <f>SUM(P9:P16)</f>
        <v>128056</v>
      </c>
    </row>
    <row r="9" spans="1:16" ht="12.75" customHeight="1">
      <c r="A9" s="866">
        <f>+A8+1</f>
        <v>3</v>
      </c>
      <c r="B9" s="286" t="s">
        <v>938</v>
      </c>
      <c r="C9" s="287" t="s">
        <v>947</v>
      </c>
      <c r="D9" s="867">
        <v>109860</v>
      </c>
      <c r="E9" s="867">
        <v>109860</v>
      </c>
      <c r="F9" s="867"/>
      <c r="G9" s="867"/>
      <c r="H9" s="868">
        <f aca="true" t="shared" si="2" ref="H9:I45">+D9+F9</f>
        <v>109860</v>
      </c>
      <c r="I9" s="868">
        <f t="shared" si="2"/>
        <v>109860</v>
      </c>
      <c r="J9" s="867"/>
      <c r="K9" s="867">
        <v>5653</v>
      </c>
      <c r="L9" s="867"/>
      <c r="M9" s="869">
        <f aca="true" t="shared" si="3" ref="M9:M45">+H9-I9</f>
        <v>0</v>
      </c>
      <c r="N9" s="315"/>
      <c r="O9" s="870"/>
      <c r="P9" s="869">
        <f aca="true" t="shared" si="4" ref="P9:P45">+I9+O9</f>
        <v>109860</v>
      </c>
    </row>
    <row r="10" spans="1:16" ht="12.75" customHeight="1">
      <c r="A10" s="866">
        <f>A9+1</f>
        <v>4</v>
      </c>
      <c r="B10" s="286" t="s">
        <v>920</v>
      </c>
      <c r="C10" s="287" t="s">
        <v>921</v>
      </c>
      <c r="D10" s="867">
        <v>16777</v>
      </c>
      <c r="E10" s="867">
        <v>16777</v>
      </c>
      <c r="F10" s="867"/>
      <c r="G10" s="867"/>
      <c r="H10" s="868">
        <f t="shared" si="2"/>
        <v>16777</v>
      </c>
      <c r="I10" s="868">
        <f t="shared" si="2"/>
        <v>16777</v>
      </c>
      <c r="J10" s="867"/>
      <c r="K10" s="867"/>
      <c r="L10" s="867"/>
      <c r="M10" s="869">
        <f t="shared" si="3"/>
        <v>0</v>
      </c>
      <c r="N10" s="315"/>
      <c r="O10" s="870"/>
      <c r="P10" s="869">
        <f t="shared" si="4"/>
        <v>16777</v>
      </c>
    </row>
    <row r="11" spans="1:16" ht="12.75" customHeight="1">
      <c r="A11" s="866">
        <f>+A10+1</f>
        <v>5</v>
      </c>
      <c r="B11" s="309" t="s">
        <v>922</v>
      </c>
      <c r="C11" s="310" t="s">
        <v>923</v>
      </c>
      <c r="D11" s="867">
        <v>1419</v>
      </c>
      <c r="E11" s="867">
        <v>1419</v>
      </c>
      <c r="F11" s="867"/>
      <c r="G11" s="867"/>
      <c r="H11" s="868">
        <f t="shared" si="2"/>
        <v>1419</v>
      </c>
      <c r="I11" s="868">
        <f t="shared" si="2"/>
        <v>1419</v>
      </c>
      <c r="J11" s="867"/>
      <c r="K11" s="867"/>
      <c r="L11" s="867"/>
      <c r="M11" s="869">
        <f t="shared" si="3"/>
        <v>0</v>
      </c>
      <c r="N11" s="315"/>
      <c r="O11" s="870"/>
      <c r="P11" s="869">
        <f t="shared" si="4"/>
        <v>1419</v>
      </c>
    </row>
    <row r="12" spans="1:16" ht="13.5" customHeight="1">
      <c r="A12" s="866">
        <f>+A11+1</f>
        <v>6</v>
      </c>
      <c r="B12" s="286" t="s">
        <v>924</v>
      </c>
      <c r="C12" s="287" t="s">
        <v>925</v>
      </c>
      <c r="D12" s="867"/>
      <c r="E12" s="867"/>
      <c r="F12" s="867"/>
      <c r="G12" s="867"/>
      <c r="H12" s="868">
        <f t="shared" si="2"/>
        <v>0</v>
      </c>
      <c r="I12" s="868">
        <f t="shared" si="2"/>
        <v>0</v>
      </c>
      <c r="J12" s="867"/>
      <c r="K12" s="867"/>
      <c r="L12" s="867"/>
      <c r="M12" s="869">
        <f t="shared" si="3"/>
        <v>0</v>
      </c>
      <c r="N12" s="315"/>
      <c r="O12" s="870"/>
      <c r="P12" s="869">
        <f t="shared" si="4"/>
        <v>0</v>
      </c>
    </row>
    <row r="13" spans="1:16" ht="12.75" customHeight="1">
      <c r="A13" s="866">
        <f>A12+1</f>
        <v>7</v>
      </c>
      <c r="B13" s="286" t="s">
        <v>926</v>
      </c>
      <c r="C13" s="287" t="s">
        <v>927</v>
      </c>
      <c r="D13" s="867"/>
      <c r="E13" s="867"/>
      <c r="F13" s="867"/>
      <c r="G13" s="867"/>
      <c r="H13" s="868">
        <f t="shared" si="2"/>
        <v>0</v>
      </c>
      <c r="I13" s="868">
        <f t="shared" si="2"/>
        <v>0</v>
      </c>
      <c r="J13" s="867"/>
      <c r="K13" s="867"/>
      <c r="L13" s="867"/>
      <c r="M13" s="869">
        <f t="shared" si="3"/>
        <v>0</v>
      </c>
      <c r="N13" s="315"/>
      <c r="O13" s="870"/>
      <c r="P13" s="869">
        <f t="shared" si="4"/>
        <v>0</v>
      </c>
    </row>
    <row r="14" spans="1:16" ht="12.75" customHeight="1">
      <c r="A14" s="866">
        <f>+A13+1</f>
        <v>8</v>
      </c>
      <c r="B14" s="286" t="s">
        <v>928</v>
      </c>
      <c r="C14" s="288" t="s">
        <v>929</v>
      </c>
      <c r="D14" s="867"/>
      <c r="E14" s="867"/>
      <c r="F14" s="867"/>
      <c r="G14" s="867"/>
      <c r="H14" s="868">
        <f t="shared" si="2"/>
        <v>0</v>
      </c>
      <c r="I14" s="868">
        <f t="shared" si="2"/>
        <v>0</v>
      </c>
      <c r="J14" s="867"/>
      <c r="K14" s="867"/>
      <c r="L14" s="867"/>
      <c r="M14" s="869">
        <f t="shared" si="3"/>
        <v>0</v>
      </c>
      <c r="N14" s="315"/>
      <c r="O14" s="870"/>
      <c r="P14" s="869">
        <f t="shared" si="4"/>
        <v>0</v>
      </c>
    </row>
    <row r="15" spans="1:16" ht="12.75" customHeight="1">
      <c r="A15" s="866">
        <f>+A14+1</f>
        <v>9</v>
      </c>
      <c r="B15" s="289" t="s">
        <v>930</v>
      </c>
      <c r="C15" s="290" t="s">
        <v>931</v>
      </c>
      <c r="D15" s="867"/>
      <c r="E15" s="867"/>
      <c r="F15" s="867"/>
      <c r="G15" s="867"/>
      <c r="H15" s="868">
        <f t="shared" si="2"/>
        <v>0</v>
      </c>
      <c r="I15" s="868">
        <f t="shared" si="2"/>
        <v>0</v>
      </c>
      <c r="J15" s="867"/>
      <c r="K15" s="867"/>
      <c r="L15" s="867"/>
      <c r="M15" s="869">
        <f t="shared" si="3"/>
        <v>0</v>
      </c>
      <c r="N15" s="315"/>
      <c r="O15" s="870"/>
      <c r="P15" s="869">
        <f t="shared" si="4"/>
        <v>0</v>
      </c>
    </row>
    <row r="16" spans="1:16" ht="12.75" customHeight="1">
      <c r="A16" s="866">
        <f>+A15+1</f>
        <v>10</v>
      </c>
      <c r="B16" s="289" t="s">
        <v>631</v>
      </c>
      <c r="C16" s="291" t="s">
        <v>7</v>
      </c>
      <c r="D16" s="867"/>
      <c r="E16" s="867"/>
      <c r="F16" s="867"/>
      <c r="G16" s="867"/>
      <c r="H16" s="868">
        <f t="shared" si="2"/>
        <v>0</v>
      </c>
      <c r="I16" s="868">
        <f t="shared" si="2"/>
        <v>0</v>
      </c>
      <c r="J16" s="867"/>
      <c r="K16" s="867"/>
      <c r="L16" s="867"/>
      <c r="M16" s="869">
        <f t="shared" si="3"/>
        <v>0</v>
      </c>
      <c r="N16" s="315"/>
      <c r="O16" s="870"/>
      <c r="P16" s="869">
        <f t="shared" si="4"/>
        <v>0</v>
      </c>
    </row>
    <row r="17" spans="1:16" s="852" customFormat="1" ht="12.75" customHeight="1">
      <c r="A17" s="861">
        <f>+A16+1</f>
        <v>11</v>
      </c>
      <c r="B17" s="1125" t="s">
        <v>1026</v>
      </c>
      <c r="C17" s="1126"/>
      <c r="D17" s="862">
        <f aca="true" t="shared" si="5" ref="D17:M17">SUM(D18:D29)</f>
        <v>8650</v>
      </c>
      <c r="E17" s="862">
        <f t="shared" si="5"/>
        <v>8577</v>
      </c>
      <c r="F17" s="862">
        <f t="shared" si="5"/>
        <v>733</v>
      </c>
      <c r="G17" s="862">
        <f t="shared" si="5"/>
        <v>732</v>
      </c>
      <c r="H17" s="862">
        <f t="shared" si="5"/>
        <v>9383</v>
      </c>
      <c r="I17" s="862">
        <f t="shared" si="5"/>
        <v>9309</v>
      </c>
      <c r="J17" s="862">
        <f t="shared" si="5"/>
        <v>0</v>
      </c>
      <c r="K17" s="862">
        <f t="shared" si="5"/>
        <v>0</v>
      </c>
      <c r="L17" s="862">
        <f t="shared" si="5"/>
        <v>0</v>
      </c>
      <c r="M17" s="862">
        <f t="shared" si="5"/>
        <v>74</v>
      </c>
      <c r="N17" s="864"/>
      <c r="O17" s="862">
        <f>SUM(O18:O29)</f>
        <v>0</v>
      </c>
      <c r="P17" s="862">
        <f>SUM(P18:P29)</f>
        <v>9309</v>
      </c>
    </row>
    <row r="18" spans="1:16" s="852" customFormat="1" ht="12.75" customHeight="1">
      <c r="A18" s="871">
        <f>A17+1</f>
        <v>12</v>
      </c>
      <c r="B18" s="309" t="s">
        <v>922</v>
      </c>
      <c r="C18" s="310" t="s">
        <v>923</v>
      </c>
      <c r="D18" s="867">
        <v>7110</v>
      </c>
      <c r="E18" s="867">
        <v>7042</v>
      </c>
      <c r="F18" s="867"/>
      <c r="G18" s="867"/>
      <c r="H18" s="868">
        <f t="shared" si="2"/>
        <v>7110</v>
      </c>
      <c r="I18" s="868">
        <f t="shared" si="2"/>
        <v>7042</v>
      </c>
      <c r="J18" s="867"/>
      <c r="K18" s="867"/>
      <c r="L18" s="867"/>
      <c r="M18" s="869">
        <f t="shared" si="3"/>
        <v>68</v>
      </c>
      <c r="N18" s="315"/>
      <c r="O18" s="870"/>
      <c r="P18" s="869">
        <f t="shared" si="4"/>
        <v>7042</v>
      </c>
    </row>
    <row r="19" spans="1:16" ht="12.75" customHeight="1">
      <c r="A19" s="866">
        <f>A18+1</f>
        <v>13</v>
      </c>
      <c r="B19" s="286" t="s">
        <v>924</v>
      </c>
      <c r="C19" s="287" t="s">
        <v>925</v>
      </c>
      <c r="D19" s="867"/>
      <c r="E19" s="867"/>
      <c r="F19" s="867"/>
      <c r="G19" s="867"/>
      <c r="H19" s="868">
        <f t="shared" si="2"/>
        <v>0</v>
      </c>
      <c r="I19" s="868">
        <f t="shared" si="2"/>
        <v>0</v>
      </c>
      <c r="J19" s="867"/>
      <c r="K19" s="867"/>
      <c r="L19" s="867"/>
      <c r="M19" s="869">
        <f t="shared" si="3"/>
        <v>0</v>
      </c>
      <c r="N19" s="315"/>
      <c r="O19" s="870"/>
      <c r="P19" s="869">
        <f t="shared" si="4"/>
        <v>0</v>
      </c>
    </row>
    <row r="20" spans="1:16" ht="12.75" customHeight="1">
      <c r="A20" s="866">
        <f>+A19+1</f>
        <v>14</v>
      </c>
      <c r="B20" s="286" t="s">
        <v>932</v>
      </c>
      <c r="C20" s="287" t="s">
        <v>933</v>
      </c>
      <c r="D20" s="867">
        <v>153</v>
      </c>
      <c r="E20" s="867">
        <v>153</v>
      </c>
      <c r="F20" s="867">
        <v>733</v>
      </c>
      <c r="G20" s="867">
        <v>732</v>
      </c>
      <c r="H20" s="868">
        <f t="shared" si="2"/>
        <v>886</v>
      </c>
      <c r="I20" s="868">
        <f t="shared" si="2"/>
        <v>885</v>
      </c>
      <c r="J20" s="867"/>
      <c r="K20" s="867"/>
      <c r="L20" s="867"/>
      <c r="M20" s="869">
        <f t="shared" si="3"/>
        <v>1</v>
      </c>
      <c r="N20" s="315"/>
      <c r="O20" s="870"/>
      <c r="P20" s="869">
        <f t="shared" si="4"/>
        <v>885</v>
      </c>
    </row>
    <row r="21" spans="1:16" ht="12.75" customHeight="1">
      <c r="A21" s="866">
        <f>+A20+1</f>
        <v>15</v>
      </c>
      <c r="B21" s="286" t="s">
        <v>934</v>
      </c>
      <c r="C21" s="287" t="s">
        <v>935</v>
      </c>
      <c r="D21" s="867">
        <v>1387</v>
      </c>
      <c r="E21" s="867">
        <v>1382</v>
      </c>
      <c r="F21" s="867"/>
      <c r="G21" s="867"/>
      <c r="H21" s="868">
        <f t="shared" si="2"/>
        <v>1387</v>
      </c>
      <c r="I21" s="868">
        <f t="shared" si="2"/>
        <v>1382</v>
      </c>
      <c r="J21" s="867"/>
      <c r="K21" s="867"/>
      <c r="L21" s="867"/>
      <c r="M21" s="869">
        <f t="shared" si="3"/>
        <v>5</v>
      </c>
      <c r="N21" s="315"/>
      <c r="O21" s="870"/>
      <c r="P21" s="869">
        <f t="shared" si="4"/>
        <v>1382</v>
      </c>
    </row>
    <row r="22" spans="1:16" ht="12.75" customHeight="1">
      <c r="A22" s="866">
        <f>+A21+1</f>
        <v>16</v>
      </c>
      <c r="B22" s="286" t="s">
        <v>936</v>
      </c>
      <c r="C22" s="287" t="s">
        <v>937</v>
      </c>
      <c r="D22" s="867"/>
      <c r="E22" s="867"/>
      <c r="F22" s="867"/>
      <c r="G22" s="867"/>
      <c r="H22" s="868">
        <f t="shared" si="2"/>
        <v>0</v>
      </c>
      <c r="I22" s="868">
        <f t="shared" si="2"/>
        <v>0</v>
      </c>
      <c r="J22" s="867"/>
      <c r="K22" s="867"/>
      <c r="L22" s="867"/>
      <c r="M22" s="869">
        <f t="shared" si="3"/>
        <v>0</v>
      </c>
      <c r="N22" s="315"/>
      <c r="O22" s="870"/>
      <c r="P22" s="869">
        <f t="shared" si="4"/>
        <v>0</v>
      </c>
    </row>
    <row r="23" spans="1:16" ht="12.75" customHeight="1">
      <c r="A23" s="866">
        <f>+A22+1</f>
        <v>17</v>
      </c>
      <c r="B23" s="289" t="s">
        <v>926</v>
      </c>
      <c r="C23" s="290" t="s">
        <v>927</v>
      </c>
      <c r="D23" s="867"/>
      <c r="E23" s="867"/>
      <c r="F23" s="867"/>
      <c r="G23" s="867"/>
      <c r="H23" s="868">
        <f t="shared" si="2"/>
        <v>0</v>
      </c>
      <c r="I23" s="868">
        <f t="shared" si="2"/>
        <v>0</v>
      </c>
      <c r="J23" s="867"/>
      <c r="K23" s="867"/>
      <c r="L23" s="867"/>
      <c r="M23" s="869">
        <f t="shared" si="3"/>
        <v>0</v>
      </c>
      <c r="N23" s="315"/>
      <c r="O23" s="870"/>
      <c r="P23" s="869">
        <f t="shared" si="4"/>
        <v>0</v>
      </c>
    </row>
    <row r="24" spans="1:16" ht="12.75" customHeight="1">
      <c r="A24" s="866">
        <f aca="true" t="shared" si="6" ref="A24:A40">A23+1</f>
        <v>18</v>
      </c>
      <c r="B24" s="289"/>
      <c r="C24" s="291" t="s">
        <v>8</v>
      </c>
      <c r="D24" s="867"/>
      <c r="E24" s="867"/>
      <c r="F24" s="867"/>
      <c r="G24" s="867"/>
      <c r="H24" s="868">
        <f t="shared" si="2"/>
        <v>0</v>
      </c>
      <c r="I24" s="868">
        <f t="shared" si="2"/>
        <v>0</v>
      </c>
      <c r="J24" s="867"/>
      <c r="K24" s="867"/>
      <c r="L24" s="867"/>
      <c r="M24" s="869">
        <f t="shared" si="3"/>
        <v>0</v>
      </c>
      <c r="N24" s="315"/>
      <c r="O24" s="870"/>
      <c r="P24" s="869">
        <f t="shared" si="4"/>
        <v>0</v>
      </c>
    </row>
    <row r="25" spans="1:16" ht="12.75" customHeight="1">
      <c r="A25" s="866">
        <f t="shared" si="6"/>
        <v>19</v>
      </c>
      <c r="B25" s="872"/>
      <c r="C25" s="291" t="s">
        <v>9</v>
      </c>
      <c r="D25" s="867"/>
      <c r="E25" s="867"/>
      <c r="F25" s="867"/>
      <c r="G25" s="867"/>
      <c r="H25" s="868">
        <f t="shared" si="2"/>
        <v>0</v>
      </c>
      <c r="I25" s="868">
        <f t="shared" si="2"/>
        <v>0</v>
      </c>
      <c r="J25" s="867"/>
      <c r="K25" s="867"/>
      <c r="L25" s="867"/>
      <c r="M25" s="869">
        <f t="shared" si="3"/>
        <v>0</v>
      </c>
      <c r="N25" s="315"/>
      <c r="O25" s="870"/>
      <c r="P25" s="869">
        <f t="shared" si="4"/>
        <v>0</v>
      </c>
    </row>
    <row r="26" spans="1:16" ht="12.75" customHeight="1">
      <c r="A26" s="866">
        <f t="shared" si="6"/>
        <v>20</v>
      </c>
      <c r="B26" s="872"/>
      <c r="C26" s="291" t="s">
        <v>10</v>
      </c>
      <c r="D26" s="867"/>
      <c r="E26" s="867"/>
      <c r="F26" s="867"/>
      <c r="G26" s="867"/>
      <c r="H26" s="868">
        <f t="shared" si="2"/>
        <v>0</v>
      </c>
      <c r="I26" s="868">
        <f t="shared" si="2"/>
        <v>0</v>
      </c>
      <c r="J26" s="867"/>
      <c r="K26" s="867"/>
      <c r="L26" s="867"/>
      <c r="M26" s="869">
        <f t="shared" si="3"/>
        <v>0</v>
      </c>
      <c r="N26" s="315"/>
      <c r="O26" s="870"/>
      <c r="P26" s="869">
        <f t="shared" si="4"/>
        <v>0</v>
      </c>
    </row>
    <row r="27" spans="1:16" ht="12.75" customHeight="1">
      <c r="A27" s="866">
        <f t="shared" si="6"/>
        <v>21</v>
      </c>
      <c r="B27" s="872"/>
      <c r="C27" s="291" t="s">
        <v>11</v>
      </c>
      <c r="D27" s="867"/>
      <c r="E27" s="867"/>
      <c r="F27" s="867"/>
      <c r="G27" s="867"/>
      <c r="H27" s="868">
        <f t="shared" si="2"/>
        <v>0</v>
      </c>
      <c r="I27" s="868">
        <f t="shared" si="2"/>
        <v>0</v>
      </c>
      <c r="J27" s="867"/>
      <c r="K27" s="867"/>
      <c r="L27" s="867"/>
      <c r="M27" s="869">
        <f t="shared" si="3"/>
        <v>0</v>
      </c>
      <c r="N27" s="315"/>
      <c r="O27" s="870"/>
      <c r="P27" s="869">
        <f t="shared" si="4"/>
        <v>0</v>
      </c>
    </row>
    <row r="28" spans="1:16" ht="12.75" customHeight="1">
      <c r="A28" s="866">
        <f t="shared" si="6"/>
        <v>22</v>
      </c>
      <c r="B28" s="872" t="s">
        <v>631</v>
      </c>
      <c r="C28" s="291" t="s">
        <v>7</v>
      </c>
      <c r="D28" s="867"/>
      <c r="E28" s="867"/>
      <c r="F28" s="867"/>
      <c r="G28" s="867"/>
      <c r="H28" s="868">
        <f t="shared" si="2"/>
        <v>0</v>
      </c>
      <c r="I28" s="868">
        <f t="shared" si="2"/>
        <v>0</v>
      </c>
      <c r="J28" s="867"/>
      <c r="K28" s="867"/>
      <c r="L28" s="867"/>
      <c r="M28" s="869">
        <f t="shared" si="3"/>
        <v>0</v>
      </c>
      <c r="N28" s="315"/>
      <c r="O28" s="867"/>
      <c r="P28" s="869">
        <f t="shared" si="4"/>
        <v>0</v>
      </c>
    </row>
    <row r="29" spans="1:16" ht="12.75" customHeight="1">
      <c r="A29" s="866">
        <f t="shared" si="6"/>
        <v>23</v>
      </c>
      <c r="B29" s="872"/>
      <c r="C29" s="291" t="s">
        <v>12</v>
      </c>
      <c r="D29" s="867"/>
      <c r="E29" s="867"/>
      <c r="F29" s="867"/>
      <c r="G29" s="867"/>
      <c r="H29" s="868">
        <f t="shared" si="2"/>
        <v>0</v>
      </c>
      <c r="I29" s="868">
        <f t="shared" si="2"/>
        <v>0</v>
      </c>
      <c r="J29" s="867"/>
      <c r="K29" s="867"/>
      <c r="L29" s="867"/>
      <c r="M29" s="869">
        <f t="shared" si="3"/>
        <v>0</v>
      </c>
      <c r="N29" s="315"/>
      <c r="O29" s="867"/>
      <c r="P29" s="869">
        <f t="shared" si="4"/>
        <v>0</v>
      </c>
    </row>
    <row r="30" spans="1:16" s="860" customFormat="1" ht="12.75" customHeight="1">
      <c r="A30" s="873">
        <f>A29+1</f>
        <v>24</v>
      </c>
      <c r="B30" s="1125" t="s">
        <v>950</v>
      </c>
      <c r="C30" s="1126"/>
      <c r="D30" s="862">
        <f aca="true" t="shared" si="7" ref="D30:M30">SUM(D31:D42)</f>
        <v>700</v>
      </c>
      <c r="E30" s="862">
        <f t="shared" si="7"/>
        <v>686</v>
      </c>
      <c r="F30" s="862">
        <f t="shared" si="7"/>
        <v>0</v>
      </c>
      <c r="G30" s="862">
        <f t="shared" si="7"/>
        <v>0</v>
      </c>
      <c r="H30" s="862">
        <f t="shared" si="7"/>
        <v>700</v>
      </c>
      <c r="I30" s="862">
        <f t="shared" si="7"/>
        <v>686</v>
      </c>
      <c r="J30" s="862">
        <f t="shared" si="7"/>
        <v>0</v>
      </c>
      <c r="K30" s="862">
        <f t="shared" si="7"/>
        <v>0</v>
      </c>
      <c r="L30" s="862">
        <f t="shared" si="7"/>
        <v>0</v>
      </c>
      <c r="M30" s="862">
        <f t="shared" si="7"/>
        <v>14</v>
      </c>
      <c r="N30" s="858"/>
      <c r="O30" s="862">
        <f>SUM(O31:O42)</f>
        <v>0</v>
      </c>
      <c r="P30" s="862">
        <f>SUM(P31:P42)</f>
        <v>686</v>
      </c>
    </row>
    <row r="31" spans="1:16" s="860" customFormat="1" ht="12.75" customHeight="1">
      <c r="A31" s="874">
        <f t="shared" si="6"/>
        <v>25</v>
      </c>
      <c r="B31" s="875" t="s">
        <v>13</v>
      </c>
      <c r="C31" s="876"/>
      <c r="D31" s="867"/>
      <c r="E31" s="867"/>
      <c r="F31" s="867"/>
      <c r="G31" s="867"/>
      <c r="H31" s="868">
        <f t="shared" si="2"/>
        <v>0</v>
      </c>
      <c r="I31" s="868">
        <f t="shared" si="2"/>
        <v>0</v>
      </c>
      <c r="J31" s="867"/>
      <c r="K31" s="867"/>
      <c r="L31" s="867"/>
      <c r="M31" s="869">
        <f t="shared" si="3"/>
        <v>0</v>
      </c>
      <c r="N31" s="877"/>
      <c r="O31" s="870"/>
      <c r="P31" s="869">
        <f t="shared" si="4"/>
        <v>0</v>
      </c>
    </row>
    <row r="32" spans="1:16" s="860" customFormat="1" ht="12.75" customHeight="1">
      <c r="A32" s="874">
        <f t="shared" si="6"/>
        <v>26</v>
      </c>
      <c r="B32" s="875" t="s">
        <v>14</v>
      </c>
      <c r="C32" s="876"/>
      <c r="D32" s="867"/>
      <c r="E32" s="867"/>
      <c r="F32" s="867"/>
      <c r="G32" s="867"/>
      <c r="H32" s="868">
        <f t="shared" si="2"/>
        <v>0</v>
      </c>
      <c r="I32" s="868">
        <f t="shared" si="2"/>
        <v>0</v>
      </c>
      <c r="J32" s="867"/>
      <c r="K32" s="867"/>
      <c r="L32" s="867"/>
      <c r="M32" s="869">
        <f t="shared" si="3"/>
        <v>0</v>
      </c>
      <c r="N32" s="877"/>
      <c r="O32" s="870"/>
      <c r="P32" s="869">
        <f t="shared" si="4"/>
        <v>0</v>
      </c>
    </row>
    <row r="33" spans="1:16" s="860" customFormat="1" ht="12.75" customHeight="1">
      <c r="A33" s="874">
        <f t="shared" si="6"/>
        <v>27</v>
      </c>
      <c r="B33" s="875" t="s">
        <v>15</v>
      </c>
      <c r="C33" s="876"/>
      <c r="D33" s="867"/>
      <c r="E33" s="867"/>
      <c r="F33" s="867"/>
      <c r="G33" s="867"/>
      <c r="H33" s="868">
        <f t="shared" si="2"/>
        <v>0</v>
      </c>
      <c r="I33" s="868">
        <f t="shared" si="2"/>
        <v>0</v>
      </c>
      <c r="J33" s="867"/>
      <c r="K33" s="867"/>
      <c r="L33" s="867"/>
      <c r="M33" s="869">
        <f t="shared" si="3"/>
        <v>0</v>
      </c>
      <c r="N33" s="877"/>
      <c r="O33" s="870"/>
      <c r="P33" s="869">
        <f t="shared" si="4"/>
        <v>0</v>
      </c>
    </row>
    <row r="34" spans="1:16" s="860" customFormat="1" ht="12.75" customHeight="1">
      <c r="A34" s="874">
        <f t="shared" si="6"/>
        <v>28</v>
      </c>
      <c r="B34" s="875" t="s">
        <v>16</v>
      </c>
      <c r="C34" s="876"/>
      <c r="D34" s="867"/>
      <c r="E34" s="867"/>
      <c r="F34" s="867"/>
      <c r="G34" s="867"/>
      <c r="H34" s="868">
        <f t="shared" si="2"/>
        <v>0</v>
      </c>
      <c r="I34" s="868">
        <f t="shared" si="2"/>
        <v>0</v>
      </c>
      <c r="J34" s="867"/>
      <c r="K34" s="867"/>
      <c r="L34" s="867"/>
      <c r="M34" s="869">
        <f t="shared" si="3"/>
        <v>0</v>
      </c>
      <c r="N34" s="877"/>
      <c r="O34" s="870"/>
      <c r="P34" s="869">
        <f t="shared" si="4"/>
        <v>0</v>
      </c>
    </row>
    <row r="35" spans="1:16" s="860" customFormat="1" ht="12.75" customHeight="1">
      <c r="A35" s="874">
        <f t="shared" si="6"/>
        <v>29</v>
      </c>
      <c r="B35" s="875" t="s">
        <v>17</v>
      </c>
      <c r="C35" s="876"/>
      <c r="D35" s="867"/>
      <c r="E35" s="867"/>
      <c r="F35" s="867"/>
      <c r="G35" s="867"/>
      <c r="H35" s="868">
        <f t="shared" si="2"/>
        <v>0</v>
      </c>
      <c r="I35" s="868">
        <f t="shared" si="2"/>
        <v>0</v>
      </c>
      <c r="J35" s="867"/>
      <c r="K35" s="867"/>
      <c r="L35" s="867"/>
      <c r="M35" s="869">
        <f t="shared" si="3"/>
        <v>0</v>
      </c>
      <c r="N35" s="877"/>
      <c r="O35" s="870"/>
      <c r="P35" s="869">
        <f t="shared" si="4"/>
        <v>0</v>
      </c>
    </row>
    <row r="36" spans="1:16" s="860" customFormat="1" ht="12.75" customHeight="1">
      <c r="A36" s="874">
        <f t="shared" si="6"/>
        <v>30</v>
      </c>
      <c r="B36" s="875" t="s">
        <v>18</v>
      </c>
      <c r="C36" s="876"/>
      <c r="D36" s="867"/>
      <c r="E36" s="867"/>
      <c r="F36" s="867"/>
      <c r="G36" s="867"/>
      <c r="H36" s="868">
        <f t="shared" si="2"/>
        <v>0</v>
      </c>
      <c r="I36" s="868">
        <f t="shared" si="2"/>
        <v>0</v>
      </c>
      <c r="J36" s="867"/>
      <c r="K36" s="867"/>
      <c r="L36" s="867"/>
      <c r="M36" s="869">
        <f t="shared" si="3"/>
        <v>0</v>
      </c>
      <c r="N36" s="877"/>
      <c r="O36" s="870"/>
      <c r="P36" s="869">
        <f t="shared" si="4"/>
        <v>0</v>
      </c>
    </row>
    <row r="37" spans="1:16" s="860" customFormat="1" ht="12.75" customHeight="1">
      <c r="A37" s="874">
        <f t="shared" si="6"/>
        <v>31</v>
      </c>
      <c r="B37" s="875" t="s">
        <v>406</v>
      </c>
      <c r="C37" s="876"/>
      <c r="D37" s="867"/>
      <c r="E37" s="867"/>
      <c r="F37" s="867"/>
      <c r="G37" s="867"/>
      <c r="H37" s="868">
        <f t="shared" si="2"/>
        <v>0</v>
      </c>
      <c r="I37" s="868">
        <f t="shared" si="2"/>
        <v>0</v>
      </c>
      <c r="J37" s="867"/>
      <c r="K37" s="867"/>
      <c r="L37" s="867"/>
      <c r="M37" s="869">
        <f t="shared" si="3"/>
        <v>0</v>
      </c>
      <c r="N37" s="877"/>
      <c r="O37" s="870"/>
      <c r="P37" s="869">
        <f t="shared" si="4"/>
        <v>0</v>
      </c>
    </row>
    <row r="38" spans="1:16" s="860" customFormat="1" ht="12.75" customHeight="1">
      <c r="A38" s="874">
        <f t="shared" si="6"/>
        <v>32</v>
      </c>
      <c r="B38" s="875" t="s">
        <v>19</v>
      </c>
      <c r="C38" s="876"/>
      <c r="D38" s="867"/>
      <c r="E38" s="867"/>
      <c r="F38" s="867"/>
      <c r="G38" s="867"/>
      <c r="H38" s="868">
        <f t="shared" si="2"/>
        <v>0</v>
      </c>
      <c r="I38" s="868">
        <f t="shared" si="2"/>
        <v>0</v>
      </c>
      <c r="J38" s="867"/>
      <c r="K38" s="867"/>
      <c r="L38" s="867"/>
      <c r="M38" s="869">
        <f t="shared" si="3"/>
        <v>0</v>
      </c>
      <c r="N38" s="877"/>
      <c r="O38" s="870"/>
      <c r="P38" s="869">
        <f t="shared" si="4"/>
        <v>0</v>
      </c>
    </row>
    <row r="39" spans="1:16" s="860" customFormat="1" ht="12.75" customHeight="1">
      <c r="A39" s="874">
        <f t="shared" si="6"/>
        <v>33</v>
      </c>
      <c r="B39" s="875" t="s">
        <v>20</v>
      </c>
      <c r="C39" s="876"/>
      <c r="D39" s="867"/>
      <c r="E39" s="867"/>
      <c r="F39" s="867"/>
      <c r="G39" s="867"/>
      <c r="H39" s="868">
        <f t="shared" si="2"/>
        <v>0</v>
      </c>
      <c r="I39" s="868">
        <f t="shared" si="2"/>
        <v>0</v>
      </c>
      <c r="J39" s="867"/>
      <c r="K39" s="867"/>
      <c r="L39" s="867"/>
      <c r="M39" s="869">
        <f t="shared" si="3"/>
        <v>0</v>
      </c>
      <c r="N39" s="877"/>
      <c r="O39" s="870"/>
      <c r="P39" s="869">
        <f t="shared" si="4"/>
        <v>0</v>
      </c>
    </row>
    <row r="40" spans="1:16" s="860" customFormat="1" ht="12.75" customHeight="1">
      <c r="A40" s="874">
        <f t="shared" si="6"/>
        <v>34</v>
      </c>
      <c r="B40" s="875" t="s">
        <v>21</v>
      </c>
      <c r="C40" s="876"/>
      <c r="D40" s="867"/>
      <c r="E40" s="867"/>
      <c r="F40" s="867"/>
      <c r="G40" s="867"/>
      <c r="H40" s="868">
        <f t="shared" si="2"/>
        <v>0</v>
      </c>
      <c r="I40" s="868">
        <f t="shared" si="2"/>
        <v>0</v>
      </c>
      <c r="J40" s="867"/>
      <c r="K40" s="867"/>
      <c r="L40" s="867"/>
      <c r="M40" s="869">
        <f t="shared" si="3"/>
        <v>0</v>
      </c>
      <c r="N40" s="877"/>
      <c r="O40" s="870"/>
      <c r="P40" s="869">
        <f t="shared" si="4"/>
        <v>0</v>
      </c>
    </row>
    <row r="41" spans="1:16" s="860" customFormat="1" ht="12.75" customHeight="1">
      <c r="A41" s="874">
        <f>A40+1</f>
        <v>35</v>
      </c>
      <c r="B41" s="875" t="s">
        <v>22</v>
      </c>
      <c r="C41" s="876"/>
      <c r="D41" s="867">
        <v>700</v>
      </c>
      <c r="E41" s="867">
        <v>686</v>
      </c>
      <c r="F41" s="867"/>
      <c r="G41" s="867"/>
      <c r="H41" s="868">
        <f t="shared" si="2"/>
        <v>700</v>
      </c>
      <c r="I41" s="868">
        <f t="shared" si="2"/>
        <v>686</v>
      </c>
      <c r="J41" s="867"/>
      <c r="K41" s="867"/>
      <c r="L41" s="867"/>
      <c r="M41" s="869">
        <f t="shared" si="3"/>
        <v>14</v>
      </c>
      <c r="N41" s="877"/>
      <c r="O41" s="870"/>
      <c r="P41" s="869">
        <f t="shared" si="4"/>
        <v>686</v>
      </c>
    </row>
    <row r="42" spans="1:16" s="860" customFormat="1" ht="12.75" customHeight="1">
      <c r="A42" s="874">
        <f>A41+1</f>
        <v>36</v>
      </c>
      <c r="B42" s="875" t="s">
        <v>407</v>
      </c>
      <c r="C42" s="876"/>
      <c r="D42" s="867"/>
      <c r="E42" s="867"/>
      <c r="F42" s="867"/>
      <c r="G42" s="867"/>
      <c r="H42" s="868">
        <f t="shared" si="2"/>
        <v>0</v>
      </c>
      <c r="I42" s="868">
        <f t="shared" si="2"/>
        <v>0</v>
      </c>
      <c r="J42" s="867"/>
      <c r="K42" s="867"/>
      <c r="L42" s="867"/>
      <c r="M42" s="869">
        <f t="shared" si="3"/>
        <v>0</v>
      </c>
      <c r="N42" s="877"/>
      <c r="O42" s="867"/>
      <c r="P42" s="869">
        <f t="shared" si="4"/>
        <v>0</v>
      </c>
    </row>
    <row r="43" spans="1:16" ht="12.75" customHeight="1">
      <c r="A43" s="861">
        <f>A42+1</f>
        <v>37</v>
      </c>
      <c r="B43" s="1125" t="s">
        <v>948</v>
      </c>
      <c r="C43" s="1126"/>
      <c r="D43" s="862">
        <f aca="true" t="shared" si="8" ref="D43:M43">+D44+D45</f>
        <v>0</v>
      </c>
      <c r="E43" s="862">
        <f t="shared" si="8"/>
        <v>0</v>
      </c>
      <c r="F43" s="862">
        <f t="shared" si="8"/>
        <v>0</v>
      </c>
      <c r="G43" s="862">
        <f t="shared" si="8"/>
        <v>0</v>
      </c>
      <c r="H43" s="862">
        <f t="shared" si="8"/>
        <v>0</v>
      </c>
      <c r="I43" s="862">
        <f t="shared" si="8"/>
        <v>0</v>
      </c>
      <c r="J43" s="862">
        <f t="shared" si="8"/>
        <v>0</v>
      </c>
      <c r="K43" s="862">
        <f t="shared" si="8"/>
        <v>0</v>
      </c>
      <c r="L43" s="862">
        <f t="shared" si="8"/>
        <v>0</v>
      </c>
      <c r="M43" s="862">
        <f t="shared" si="8"/>
        <v>0</v>
      </c>
      <c r="N43" s="858"/>
      <c r="O43" s="862">
        <f>+O44+O45</f>
        <v>0</v>
      </c>
      <c r="P43" s="862">
        <f>+P44+P45</f>
        <v>0</v>
      </c>
    </row>
    <row r="44" spans="1:16" ht="12.75" customHeight="1">
      <c r="A44" s="874">
        <f>+A43+1</f>
        <v>38</v>
      </c>
      <c r="B44" s="1127" t="s">
        <v>23</v>
      </c>
      <c r="C44" s="1128"/>
      <c r="D44" s="867"/>
      <c r="E44" s="867"/>
      <c r="F44" s="867"/>
      <c r="G44" s="867"/>
      <c r="H44" s="868">
        <f t="shared" si="2"/>
        <v>0</v>
      </c>
      <c r="I44" s="868">
        <f t="shared" si="2"/>
        <v>0</v>
      </c>
      <c r="J44" s="867"/>
      <c r="K44" s="867"/>
      <c r="L44" s="867"/>
      <c r="M44" s="869">
        <f t="shared" si="3"/>
        <v>0</v>
      </c>
      <c r="N44" s="878"/>
      <c r="O44" s="870"/>
      <c r="P44" s="869">
        <f t="shared" si="4"/>
        <v>0</v>
      </c>
    </row>
    <row r="45" spans="1:16" ht="12.75" customHeight="1">
      <c r="A45" s="874">
        <f>+A44+1</f>
        <v>39</v>
      </c>
      <c r="B45" s="1127" t="s">
        <v>24</v>
      </c>
      <c r="C45" s="1128"/>
      <c r="D45" s="867"/>
      <c r="E45" s="867"/>
      <c r="F45" s="867"/>
      <c r="G45" s="867"/>
      <c r="H45" s="868">
        <f t="shared" si="2"/>
        <v>0</v>
      </c>
      <c r="I45" s="868">
        <f t="shared" si="2"/>
        <v>0</v>
      </c>
      <c r="J45" s="867"/>
      <c r="K45" s="867"/>
      <c r="L45" s="867"/>
      <c r="M45" s="869">
        <f t="shared" si="3"/>
        <v>0</v>
      </c>
      <c r="N45" s="878"/>
      <c r="O45" s="870"/>
      <c r="P45" s="869">
        <f t="shared" si="4"/>
        <v>0</v>
      </c>
    </row>
    <row r="46" spans="1:16" ht="12.75" customHeight="1">
      <c r="A46" s="853">
        <f>+A45+1</f>
        <v>40</v>
      </c>
      <c r="B46" s="1125" t="s">
        <v>959</v>
      </c>
      <c r="C46" s="1126"/>
      <c r="D46" s="862">
        <f>SUM(D47,D50,D53)</f>
        <v>0</v>
      </c>
      <c r="E46" s="862">
        <f aca="true" t="shared" si="9" ref="E46:P46">SUM(E47,E50,E53)</f>
        <v>0</v>
      </c>
      <c r="F46" s="862">
        <f t="shared" si="9"/>
        <v>0</v>
      </c>
      <c r="G46" s="862">
        <f t="shared" si="9"/>
        <v>0</v>
      </c>
      <c r="H46" s="862">
        <f t="shared" si="9"/>
        <v>0</v>
      </c>
      <c r="I46" s="862">
        <f t="shared" si="9"/>
        <v>0</v>
      </c>
      <c r="J46" s="862">
        <f t="shared" si="9"/>
        <v>0</v>
      </c>
      <c r="K46" s="862">
        <f t="shared" si="9"/>
        <v>0</v>
      </c>
      <c r="L46" s="862">
        <f t="shared" si="9"/>
        <v>0</v>
      </c>
      <c r="M46" s="862">
        <f t="shared" si="9"/>
        <v>0</v>
      </c>
      <c r="N46" s="858"/>
      <c r="O46" s="862">
        <f t="shared" si="9"/>
        <v>0</v>
      </c>
      <c r="P46" s="862">
        <f t="shared" si="9"/>
        <v>0</v>
      </c>
    </row>
    <row r="47" spans="1:16" ht="12.75" customHeight="1">
      <c r="A47" s="879">
        <f aca="true" t="shared" si="10" ref="A47:A55">+A46+1</f>
        <v>41</v>
      </c>
      <c r="B47" s="686" t="s">
        <v>25</v>
      </c>
      <c r="C47" s="687"/>
      <c r="D47" s="862">
        <f>+D48+D49</f>
        <v>0</v>
      </c>
      <c r="E47" s="862">
        <f aca="true" t="shared" si="11" ref="E47:P47">+E48+E49</f>
        <v>0</v>
      </c>
      <c r="F47" s="862">
        <f t="shared" si="11"/>
        <v>0</v>
      </c>
      <c r="G47" s="862">
        <f t="shared" si="11"/>
        <v>0</v>
      </c>
      <c r="H47" s="862">
        <f t="shared" si="11"/>
        <v>0</v>
      </c>
      <c r="I47" s="862">
        <f t="shared" si="11"/>
        <v>0</v>
      </c>
      <c r="J47" s="862">
        <f t="shared" si="11"/>
        <v>0</v>
      </c>
      <c r="K47" s="862">
        <f t="shared" si="11"/>
        <v>0</v>
      </c>
      <c r="L47" s="862">
        <f t="shared" si="11"/>
        <v>0</v>
      </c>
      <c r="M47" s="862">
        <f t="shared" si="11"/>
        <v>0</v>
      </c>
      <c r="N47" s="858"/>
      <c r="O47" s="862">
        <f t="shared" si="11"/>
        <v>0</v>
      </c>
      <c r="P47" s="862">
        <f t="shared" si="11"/>
        <v>0</v>
      </c>
    </row>
    <row r="48" spans="1:16" s="881" customFormat="1" ht="12.75" customHeight="1">
      <c r="A48" s="879">
        <f t="shared" si="10"/>
        <v>42</v>
      </c>
      <c r="B48" s="880"/>
      <c r="C48" s="876" t="s">
        <v>26</v>
      </c>
      <c r="D48" s="867"/>
      <c r="E48" s="867"/>
      <c r="F48" s="867"/>
      <c r="G48" s="867"/>
      <c r="H48" s="868">
        <f>+D48+F48</f>
        <v>0</v>
      </c>
      <c r="I48" s="868">
        <f>+E48+G48</f>
        <v>0</v>
      </c>
      <c r="J48" s="867"/>
      <c r="K48" s="867"/>
      <c r="L48" s="867"/>
      <c r="M48" s="869">
        <f>+H48-I48</f>
        <v>0</v>
      </c>
      <c r="N48" s="877"/>
      <c r="O48" s="870"/>
      <c r="P48" s="869">
        <f>+I48+O48</f>
        <v>0</v>
      </c>
    </row>
    <row r="49" spans="1:16" s="881" customFormat="1" ht="12.75" customHeight="1">
      <c r="A49" s="879">
        <f t="shared" si="10"/>
        <v>43</v>
      </c>
      <c r="B49" s="880"/>
      <c r="C49" s="876" t="s">
        <v>27</v>
      </c>
      <c r="D49" s="867"/>
      <c r="E49" s="867"/>
      <c r="F49" s="867"/>
      <c r="G49" s="867"/>
      <c r="H49" s="868">
        <f>+D49+F49</f>
        <v>0</v>
      </c>
      <c r="I49" s="868">
        <f>+E49+G49</f>
        <v>0</v>
      </c>
      <c r="J49" s="867"/>
      <c r="K49" s="867"/>
      <c r="L49" s="867"/>
      <c r="M49" s="869">
        <f>+H49-I49</f>
        <v>0</v>
      </c>
      <c r="N49" s="877"/>
      <c r="O49" s="870"/>
      <c r="P49" s="869">
        <f>+I49+O49</f>
        <v>0</v>
      </c>
    </row>
    <row r="50" spans="1:16" ht="12.75" customHeight="1">
      <c r="A50" s="882">
        <f>+A49+1</f>
        <v>44</v>
      </c>
      <c r="B50" s="883" t="s">
        <v>28</v>
      </c>
      <c r="C50" s="884"/>
      <c r="D50" s="862">
        <f>+D51+D52</f>
        <v>0</v>
      </c>
      <c r="E50" s="862">
        <f aca="true" t="shared" si="12" ref="E50:P50">+E51+E52</f>
        <v>0</v>
      </c>
      <c r="F50" s="862">
        <f t="shared" si="12"/>
        <v>0</v>
      </c>
      <c r="G50" s="862">
        <f t="shared" si="12"/>
        <v>0</v>
      </c>
      <c r="H50" s="862">
        <f t="shared" si="12"/>
        <v>0</v>
      </c>
      <c r="I50" s="862">
        <f t="shared" si="12"/>
        <v>0</v>
      </c>
      <c r="J50" s="862">
        <f t="shared" si="12"/>
        <v>0</v>
      </c>
      <c r="K50" s="862">
        <f t="shared" si="12"/>
        <v>0</v>
      </c>
      <c r="L50" s="862">
        <f t="shared" si="12"/>
        <v>0</v>
      </c>
      <c r="M50" s="862">
        <f t="shared" si="12"/>
        <v>0</v>
      </c>
      <c r="N50" s="864"/>
      <c r="O50" s="862">
        <f t="shared" si="12"/>
        <v>0</v>
      </c>
      <c r="P50" s="862">
        <f t="shared" si="12"/>
        <v>0</v>
      </c>
    </row>
    <row r="51" spans="1:16" s="881" customFormat="1" ht="12.75" customHeight="1">
      <c r="A51" s="882">
        <f>+A50+1</f>
        <v>45</v>
      </c>
      <c r="B51" s="880"/>
      <c r="C51" s="885"/>
      <c r="D51" s="867"/>
      <c r="E51" s="867"/>
      <c r="F51" s="867"/>
      <c r="G51" s="867"/>
      <c r="H51" s="868">
        <f>+D51+F51</f>
        <v>0</v>
      </c>
      <c r="I51" s="868">
        <f>+E51+G51</f>
        <v>0</v>
      </c>
      <c r="J51" s="867"/>
      <c r="K51" s="867"/>
      <c r="L51" s="867"/>
      <c r="M51" s="869">
        <f>+H51-I51</f>
        <v>0</v>
      </c>
      <c r="N51" s="877"/>
      <c r="O51" s="870"/>
      <c r="P51" s="869">
        <f>+I51+O51</f>
        <v>0</v>
      </c>
    </row>
    <row r="52" spans="1:16" s="881" customFormat="1" ht="12.75" customHeight="1">
      <c r="A52" s="882">
        <f t="shared" si="10"/>
        <v>46</v>
      </c>
      <c r="B52" s="880"/>
      <c r="C52" s="885"/>
      <c r="D52" s="867"/>
      <c r="E52" s="867"/>
      <c r="F52" s="867"/>
      <c r="G52" s="867"/>
      <c r="H52" s="868">
        <f>+D52+F52</f>
        <v>0</v>
      </c>
      <c r="I52" s="868">
        <f>+E52+G52</f>
        <v>0</v>
      </c>
      <c r="J52" s="867"/>
      <c r="K52" s="867"/>
      <c r="L52" s="867"/>
      <c r="M52" s="869">
        <f>+H52-I52</f>
        <v>0</v>
      </c>
      <c r="N52" s="877"/>
      <c r="O52" s="870"/>
      <c r="P52" s="869">
        <f>+I52+O52</f>
        <v>0</v>
      </c>
    </row>
    <row r="53" spans="1:16" ht="12.75" customHeight="1">
      <c r="A53" s="874">
        <f>+A52+1</f>
        <v>47</v>
      </c>
      <c r="B53" s="1129" t="s">
        <v>29</v>
      </c>
      <c r="C53" s="1126"/>
      <c r="D53" s="862">
        <f>+D54+D55</f>
        <v>0</v>
      </c>
      <c r="E53" s="862">
        <f aca="true" t="shared" si="13" ref="E53:P53">+E54+E55</f>
        <v>0</v>
      </c>
      <c r="F53" s="862">
        <f t="shared" si="13"/>
        <v>0</v>
      </c>
      <c r="G53" s="862">
        <f t="shared" si="13"/>
        <v>0</v>
      </c>
      <c r="H53" s="862">
        <f t="shared" si="13"/>
        <v>0</v>
      </c>
      <c r="I53" s="862">
        <f t="shared" si="13"/>
        <v>0</v>
      </c>
      <c r="J53" s="862">
        <f t="shared" si="13"/>
        <v>0</v>
      </c>
      <c r="K53" s="862">
        <f t="shared" si="13"/>
        <v>0</v>
      </c>
      <c r="L53" s="862">
        <f t="shared" si="13"/>
        <v>0</v>
      </c>
      <c r="M53" s="862">
        <f t="shared" si="13"/>
        <v>0</v>
      </c>
      <c r="N53" s="864"/>
      <c r="O53" s="862">
        <f t="shared" si="13"/>
        <v>0</v>
      </c>
      <c r="P53" s="862">
        <f t="shared" si="13"/>
        <v>0</v>
      </c>
    </row>
    <row r="54" spans="1:16" s="881" customFormat="1" ht="12.75" customHeight="1">
      <c r="A54" s="882">
        <f t="shared" si="10"/>
        <v>48</v>
      </c>
      <c r="B54" s="880"/>
      <c r="C54" s="885"/>
      <c r="D54" s="867"/>
      <c r="E54" s="867"/>
      <c r="F54" s="867"/>
      <c r="G54" s="867"/>
      <c r="H54" s="868">
        <f>+D54+F54</f>
        <v>0</v>
      </c>
      <c r="I54" s="868">
        <f>+E54+G54</f>
        <v>0</v>
      </c>
      <c r="J54" s="867"/>
      <c r="K54" s="867"/>
      <c r="L54" s="867"/>
      <c r="M54" s="869">
        <f>+H54-I54</f>
        <v>0</v>
      </c>
      <c r="N54" s="877"/>
      <c r="O54" s="870"/>
      <c r="P54" s="869">
        <f>+I54+O54</f>
        <v>0</v>
      </c>
    </row>
    <row r="55" spans="1:16" s="881" customFormat="1" ht="12.75" customHeight="1" thickBot="1">
      <c r="A55" s="882">
        <f t="shared" si="10"/>
        <v>49</v>
      </c>
      <c r="B55" s="880"/>
      <c r="C55" s="885"/>
      <c r="D55" s="867"/>
      <c r="E55" s="867"/>
      <c r="F55" s="867"/>
      <c r="G55" s="867"/>
      <c r="H55" s="868">
        <f>+D55+F55</f>
        <v>0</v>
      </c>
      <c r="I55" s="868">
        <f>+E55+G55</f>
        <v>0</v>
      </c>
      <c r="J55" s="867"/>
      <c r="K55" s="867"/>
      <c r="L55" s="867"/>
      <c r="M55" s="869">
        <f>+H55-I55</f>
        <v>0</v>
      </c>
      <c r="N55" s="877"/>
      <c r="O55" s="870"/>
      <c r="P55" s="869">
        <f>+I55+O55</f>
        <v>0</v>
      </c>
    </row>
    <row r="56" spans="1:16" s="295" customFormat="1" ht="13.5" customHeight="1" thickBot="1">
      <c r="A56" s="886">
        <f>+A55+1</f>
        <v>50</v>
      </c>
      <c r="B56" s="292" t="s">
        <v>900</v>
      </c>
      <c r="C56" s="293"/>
      <c r="D56" s="887">
        <f aca="true" t="shared" si="14" ref="D56:M56">+D7+D30+D43+D46</f>
        <v>137406</v>
      </c>
      <c r="E56" s="887">
        <f t="shared" si="14"/>
        <v>137319</v>
      </c>
      <c r="F56" s="887">
        <f t="shared" si="14"/>
        <v>733</v>
      </c>
      <c r="G56" s="887">
        <f t="shared" si="14"/>
        <v>732</v>
      </c>
      <c r="H56" s="887">
        <f t="shared" si="14"/>
        <v>138139</v>
      </c>
      <c r="I56" s="887">
        <f t="shared" si="14"/>
        <v>138051</v>
      </c>
      <c r="J56" s="887">
        <f t="shared" si="14"/>
        <v>0</v>
      </c>
      <c r="K56" s="887">
        <f t="shared" si="14"/>
        <v>5653</v>
      </c>
      <c r="L56" s="887">
        <f t="shared" si="14"/>
        <v>0</v>
      </c>
      <c r="M56" s="888">
        <f t="shared" si="14"/>
        <v>88</v>
      </c>
      <c r="N56" s="318"/>
      <c r="O56" s="889">
        <f>+O7+O30+O43+O46</f>
        <v>0</v>
      </c>
      <c r="P56" s="888">
        <f>+P7+P30+P43+P46</f>
        <v>138051</v>
      </c>
    </row>
    <row r="57" spans="1:16" s="299" customFormat="1" ht="13.5" customHeight="1">
      <c r="A57" s="890"/>
      <c r="B57" s="306"/>
      <c r="C57" s="307"/>
      <c r="D57" s="296"/>
      <c r="E57" s="296"/>
      <c r="F57" s="296"/>
      <c r="G57" s="296"/>
      <c r="H57" s="296"/>
      <c r="I57" s="296"/>
      <c r="J57" s="296"/>
      <c r="K57" s="296"/>
      <c r="L57" s="296"/>
      <c r="M57" s="296"/>
      <c r="O57" s="296"/>
      <c r="P57" s="296"/>
    </row>
    <row r="58" ht="22.5" customHeight="1">
      <c r="A58" s="852" t="s">
        <v>789</v>
      </c>
    </row>
    <row r="59" spans="1:16" ht="57" customHeight="1">
      <c r="A59" s="1124" t="s">
        <v>30</v>
      </c>
      <c r="B59" s="1124"/>
      <c r="C59" s="1124"/>
      <c r="D59" s="1124"/>
      <c r="E59" s="1124"/>
      <c r="F59" s="1124"/>
      <c r="G59" s="1124"/>
      <c r="H59" s="1124"/>
      <c r="I59" s="1124"/>
      <c r="J59" s="1124"/>
      <c r="K59" s="1124"/>
      <c r="L59" s="1124"/>
      <c r="M59" s="1124"/>
      <c r="N59" s="1124"/>
      <c r="O59" s="1124"/>
      <c r="P59" s="1124"/>
    </row>
    <row r="60" spans="1:16" ht="18" customHeight="1">
      <c r="A60" s="1124" t="s">
        <v>100</v>
      </c>
      <c r="B60" s="1124"/>
      <c r="C60" s="1124"/>
      <c r="D60" s="1124"/>
      <c r="E60" s="1124"/>
      <c r="F60" s="1124"/>
      <c r="G60" s="1124"/>
      <c r="H60" s="1124"/>
      <c r="I60" s="1124"/>
      <c r="J60" s="1124"/>
      <c r="K60" s="1124"/>
      <c r="L60" s="1124"/>
      <c r="M60" s="1124"/>
      <c r="N60" s="1124"/>
      <c r="O60" s="1124"/>
      <c r="P60" s="1124"/>
    </row>
    <row r="61" spans="1:16" ht="33.75" customHeight="1">
      <c r="A61" s="1124" t="s">
        <v>1011</v>
      </c>
      <c r="B61" s="1124"/>
      <c r="C61" s="1124"/>
      <c r="D61" s="1124"/>
      <c r="E61" s="1124"/>
      <c r="F61" s="1124"/>
      <c r="G61" s="1124"/>
      <c r="H61" s="1124"/>
      <c r="I61" s="1124"/>
      <c r="J61" s="1124"/>
      <c r="K61" s="1124"/>
      <c r="L61" s="1124"/>
      <c r="M61" s="1124"/>
      <c r="N61" s="1124"/>
      <c r="O61" s="1124"/>
      <c r="P61" s="1124"/>
    </row>
    <row r="62" spans="1:16" ht="33.75" customHeight="1">
      <c r="A62" s="1124" t="s">
        <v>104</v>
      </c>
      <c r="B62" s="1124"/>
      <c r="C62" s="1124"/>
      <c r="D62" s="1124"/>
      <c r="E62" s="1124"/>
      <c r="F62" s="1124"/>
      <c r="G62" s="1124"/>
      <c r="H62" s="1124"/>
      <c r="I62" s="1124"/>
      <c r="J62" s="1124"/>
      <c r="K62" s="1124"/>
      <c r="L62" s="1124"/>
      <c r="M62" s="1124"/>
      <c r="N62" s="1124"/>
      <c r="O62" s="1124"/>
      <c r="P62" s="1124"/>
    </row>
    <row r="63" spans="1:16" ht="19.5" customHeight="1">
      <c r="A63" s="1124" t="s">
        <v>106</v>
      </c>
      <c r="B63" s="1124"/>
      <c r="C63" s="1124"/>
      <c r="D63" s="1124"/>
      <c r="E63" s="1124"/>
      <c r="F63" s="1124"/>
      <c r="G63" s="1124"/>
      <c r="H63" s="1124"/>
      <c r="I63" s="1124"/>
      <c r="J63" s="1124"/>
      <c r="K63" s="1124"/>
      <c r="L63" s="1124"/>
      <c r="M63" s="1124"/>
      <c r="N63" s="1124"/>
      <c r="O63" s="1124"/>
      <c r="P63" s="1124"/>
    </row>
    <row r="64" spans="1:16" ht="19.5" customHeight="1">
      <c r="A64" s="269"/>
      <c r="B64" s="269"/>
      <c r="C64" s="269"/>
      <c r="D64" s="269"/>
      <c r="E64" s="269"/>
      <c r="F64" s="269"/>
      <c r="G64" s="269"/>
      <c r="H64" s="269"/>
      <c r="I64" s="269"/>
      <c r="J64" s="269"/>
      <c r="K64" s="269"/>
      <c r="L64" s="269"/>
      <c r="M64" s="269"/>
      <c r="N64" s="269"/>
      <c r="O64" s="269"/>
      <c r="P64" s="269"/>
    </row>
    <row r="65" spans="1:3" ht="15">
      <c r="A65" s="273" t="s">
        <v>901</v>
      </c>
      <c r="C65" s="852"/>
    </row>
    <row r="66" ht="15">
      <c r="C66" s="852"/>
    </row>
    <row r="67" ht="15">
      <c r="C67" s="852"/>
    </row>
  </sheetData>
  <sheetProtection/>
  <mergeCells count="22">
    <mergeCell ref="D4:E4"/>
    <mergeCell ref="P4:P5"/>
    <mergeCell ref="B46:C46"/>
    <mergeCell ref="B53:C53"/>
    <mergeCell ref="A63:P63"/>
    <mergeCell ref="A4:A6"/>
    <mergeCell ref="B8:C8"/>
    <mergeCell ref="B30:C30"/>
    <mergeCell ref="B17:C17"/>
    <mergeCell ref="B4:C6"/>
    <mergeCell ref="M4:M5"/>
    <mergeCell ref="F4:G4"/>
    <mergeCell ref="O4:O5"/>
    <mergeCell ref="J4:L4"/>
    <mergeCell ref="H4:I4"/>
    <mergeCell ref="A62:P62"/>
    <mergeCell ref="A59:P59"/>
    <mergeCell ref="A60:P60"/>
    <mergeCell ref="B43:C43"/>
    <mergeCell ref="B44:C44"/>
    <mergeCell ref="B45:C45"/>
    <mergeCell ref="A61:P61"/>
  </mergeCells>
  <printOptions horizontalCentered="1"/>
  <pageMargins left="0.1968503937007874" right="0.1968503937007874" top="0.26" bottom="0.43" header="0.18" footer="0.17"/>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tabColor rgb="FF92D050"/>
  </sheetPr>
  <dimension ref="A1:BN76"/>
  <sheetViews>
    <sheetView zoomScale="89" zoomScaleNormal="89" zoomScalePageLayoutView="0" workbookViewId="0" topLeftCell="A13">
      <selection activeCell="L22" sqref="L22"/>
    </sheetView>
  </sheetViews>
  <sheetFormatPr defaultColWidth="9.140625" defaultRowHeight="15"/>
  <cols>
    <col min="1" max="2" width="5.00390625" style="295" customWidth="1"/>
    <col min="3" max="3" width="45.8515625" style="295" customWidth="1"/>
    <col min="4" max="4" width="12.7109375" style="295" customWidth="1"/>
    <col min="5" max="5" width="11.57421875" style="295" customWidth="1"/>
    <col min="6" max="6" width="11.28125" style="295" customWidth="1"/>
    <col min="7" max="7" width="11.57421875" style="295" customWidth="1"/>
    <col min="8" max="8" width="10.8515625" style="295" customWidth="1"/>
    <col min="9" max="10" width="10.421875" style="295" customWidth="1"/>
    <col min="11" max="11" width="12.57421875" style="295" customWidth="1"/>
    <col min="12" max="12" width="10.57421875" style="295" customWidth="1"/>
    <col min="13" max="13" width="11.421875" style="295" customWidth="1"/>
    <col min="14" max="14" width="1.7109375" style="296" customWidth="1"/>
    <col min="15" max="15" width="11.00390625" style="295" customWidth="1"/>
    <col min="16" max="16" width="10.8515625" style="295" customWidth="1"/>
    <col min="17" max="241" width="9.140625" style="295" customWidth="1"/>
    <col min="242" max="242" width="59.7109375" style="295" customWidth="1"/>
    <col min="243" max="249" width="10.57421875" style="295" customWidth="1"/>
    <col min="250" max="16384" width="9.140625" style="295" customWidth="1"/>
  </cols>
  <sheetData>
    <row r="1" spans="1:2" ht="15.75">
      <c r="A1" s="891" t="s">
        <v>94</v>
      </c>
      <c r="B1" s="891"/>
    </row>
    <row r="2" spans="1:3" ht="15.75">
      <c r="A2" s="891"/>
      <c r="B2" s="891"/>
      <c r="C2" s="852" t="s">
        <v>99</v>
      </c>
    </row>
    <row r="3" spans="3:16" ht="13.5" customHeight="1" thickBot="1">
      <c r="C3" s="892"/>
      <c r="P3" s="297" t="s">
        <v>648</v>
      </c>
    </row>
    <row r="4" spans="1:16" s="852" customFormat="1" ht="38.25" customHeight="1">
      <c r="A4" s="1158" t="s">
        <v>627</v>
      </c>
      <c r="B4" s="893"/>
      <c r="C4" s="1149" t="s">
        <v>31</v>
      </c>
      <c r="D4" s="1152" t="s">
        <v>881</v>
      </c>
      <c r="E4" s="1153"/>
      <c r="F4" s="1153" t="s">
        <v>882</v>
      </c>
      <c r="G4" s="1153"/>
      <c r="H4" s="1154" t="s">
        <v>883</v>
      </c>
      <c r="I4" s="1155"/>
      <c r="J4" s="1163" t="s">
        <v>32</v>
      </c>
      <c r="K4" s="1163" t="s">
        <v>33</v>
      </c>
      <c r="L4" s="1161" t="s">
        <v>34</v>
      </c>
      <c r="M4" s="1165" t="s">
        <v>941</v>
      </c>
      <c r="N4" s="894"/>
      <c r="O4" s="1156" t="s">
        <v>35</v>
      </c>
      <c r="P4" s="1147" t="s">
        <v>884</v>
      </c>
    </row>
    <row r="5" spans="1:16" s="852" customFormat="1" ht="13.5" customHeight="1">
      <c r="A5" s="1159"/>
      <c r="B5" s="895"/>
      <c r="C5" s="1150"/>
      <c r="D5" s="896" t="s">
        <v>944</v>
      </c>
      <c r="E5" s="897" t="s">
        <v>36</v>
      </c>
      <c r="F5" s="896" t="s">
        <v>791</v>
      </c>
      <c r="G5" s="897" t="s">
        <v>796</v>
      </c>
      <c r="H5" s="897" t="s">
        <v>791</v>
      </c>
      <c r="I5" s="898" t="s">
        <v>796</v>
      </c>
      <c r="J5" s="1164"/>
      <c r="K5" s="1164"/>
      <c r="L5" s="1162"/>
      <c r="M5" s="1166"/>
      <c r="N5" s="894"/>
      <c r="O5" s="1157"/>
      <c r="P5" s="1148"/>
    </row>
    <row r="6" spans="1:16" s="852" customFormat="1" ht="15" customHeight="1" thickBot="1">
      <c r="A6" s="1160"/>
      <c r="B6" s="899"/>
      <c r="C6" s="1151"/>
      <c r="D6" s="900" t="s">
        <v>708</v>
      </c>
      <c r="E6" s="901" t="s">
        <v>709</v>
      </c>
      <c r="F6" s="901" t="s">
        <v>710</v>
      </c>
      <c r="G6" s="901" t="s">
        <v>711</v>
      </c>
      <c r="H6" s="901" t="s">
        <v>793</v>
      </c>
      <c r="I6" s="902" t="s">
        <v>794</v>
      </c>
      <c r="J6" s="903" t="s">
        <v>949</v>
      </c>
      <c r="K6" s="903" t="s">
        <v>963</v>
      </c>
      <c r="L6" s="904" t="s">
        <v>714</v>
      </c>
      <c r="M6" s="905" t="s">
        <v>886</v>
      </c>
      <c r="N6" s="894"/>
      <c r="O6" s="906" t="s">
        <v>716</v>
      </c>
      <c r="P6" s="905" t="s">
        <v>960</v>
      </c>
    </row>
    <row r="7" spans="1:16" s="860" customFormat="1" ht="15" customHeight="1">
      <c r="A7" s="853">
        <v>1</v>
      </c>
      <c r="B7" s="907"/>
      <c r="C7" s="688" t="s">
        <v>795</v>
      </c>
      <c r="D7" s="856">
        <f>+D8+D14+D31</f>
        <v>54141</v>
      </c>
      <c r="E7" s="856">
        <f>+E8+E14+E31</f>
        <v>53516</v>
      </c>
      <c r="F7" s="856">
        <f>+F8+F14+F31</f>
        <v>0</v>
      </c>
      <c r="G7" s="856">
        <f>+G8+G14+G31</f>
        <v>0</v>
      </c>
      <c r="H7" s="856">
        <f aca="true" t="shared" si="0" ref="H7:P7">+H8+H14</f>
        <v>54141</v>
      </c>
      <c r="I7" s="908">
        <f t="shared" si="0"/>
        <v>53516</v>
      </c>
      <c r="J7" s="856">
        <f>+J8+J14+J31</f>
        <v>0</v>
      </c>
      <c r="K7" s="856">
        <f>+K8+K14+K31</f>
        <v>0</v>
      </c>
      <c r="L7" s="856">
        <f>+L8+L14+L31</f>
        <v>213</v>
      </c>
      <c r="M7" s="857">
        <f t="shared" si="0"/>
        <v>625</v>
      </c>
      <c r="N7" s="909"/>
      <c r="O7" s="856">
        <f>+O8+O14+O31</f>
        <v>0</v>
      </c>
      <c r="P7" s="856">
        <f t="shared" si="0"/>
        <v>53516</v>
      </c>
    </row>
    <row r="8" spans="1:16" s="860" customFormat="1" ht="13.5" customHeight="1">
      <c r="A8" s="910">
        <f>A7+1</f>
        <v>2</v>
      </c>
      <c r="B8" s="911"/>
      <c r="C8" s="912" t="s">
        <v>1027</v>
      </c>
      <c r="D8" s="862">
        <f aca="true" t="shared" si="1" ref="D8:M8">SUM(D9:D11)</f>
        <v>41549</v>
      </c>
      <c r="E8" s="862">
        <f t="shared" si="1"/>
        <v>41508</v>
      </c>
      <c r="F8" s="862">
        <f t="shared" si="1"/>
        <v>0</v>
      </c>
      <c r="G8" s="862">
        <f t="shared" si="1"/>
        <v>0</v>
      </c>
      <c r="H8" s="862">
        <f t="shared" si="1"/>
        <v>41549</v>
      </c>
      <c r="I8" s="862">
        <f t="shared" si="1"/>
        <v>41508</v>
      </c>
      <c r="J8" s="862">
        <f t="shared" si="1"/>
        <v>0</v>
      </c>
      <c r="K8" s="862">
        <f t="shared" si="1"/>
        <v>0</v>
      </c>
      <c r="L8" s="862">
        <f t="shared" si="1"/>
        <v>200</v>
      </c>
      <c r="M8" s="862">
        <f t="shared" si="1"/>
        <v>41</v>
      </c>
      <c r="N8" s="909"/>
      <c r="O8" s="862">
        <f>SUM(O9:O11)</f>
        <v>0</v>
      </c>
      <c r="P8" s="862">
        <f>SUM(P9:P11)</f>
        <v>41508</v>
      </c>
    </row>
    <row r="9" spans="1:16" s="852" customFormat="1" ht="12.75" customHeight="1">
      <c r="A9" s="866">
        <f>A8+1</f>
        <v>3</v>
      </c>
      <c r="B9" s="913"/>
      <c r="C9" s="914" t="s">
        <v>93</v>
      </c>
      <c r="D9" s="867">
        <v>15038</v>
      </c>
      <c r="E9" s="867">
        <v>14997</v>
      </c>
      <c r="F9" s="867"/>
      <c r="G9" s="867"/>
      <c r="H9" s="868">
        <f aca="true" t="shared" si="2" ref="H9:I13">+D9+F9</f>
        <v>15038</v>
      </c>
      <c r="I9" s="868">
        <f t="shared" si="2"/>
        <v>14997</v>
      </c>
      <c r="J9" s="867"/>
      <c r="K9" s="867"/>
      <c r="L9" s="867">
        <v>0</v>
      </c>
      <c r="M9" s="869">
        <f>+H9-I9</f>
        <v>41</v>
      </c>
      <c r="N9" s="909"/>
      <c r="O9" s="870"/>
      <c r="P9" s="869">
        <f>I9+O9</f>
        <v>14997</v>
      </c>
    </row>
    <row r="10" spans="1:16" s="852" customFormat="1" ht="12.75" customHeight="1">
      <c r="A10" s="866">
        <f>+A9+1</f>
        <v>4</v>
      </c>
      <c r="B10" s="913"/>
      <c r="C10" s="914" t="s">
        <v>1035</v>
      </c>
      <c r="D10" s="867">
        <v>26274</v>
      </c>
      <c r="E10" s="867">
        <v>26274</v>
      </c>
      <c r="F10" s="867"/>
      <c r="G10" s="867"/>
      <c r="H10" s="868">
        <f t="shared" si="2"/>
        <v>26274</v>
      </c>
      <c r="I10" s="868">
        <f t="shared" si="2"/>
        <v>26274</v>
      </c>
      <c r="J10" s="867"/>
      <c r="K10" s="867"/>
      <c r="L10" s="867">
        <v>200</v>
      </c>
      <c r="M10" s="869">
        <f>+H10-I10</f>
        <v>0</v>
      </c>
      <c r="N10" s="909"/>
      <c r="O10" s="870"/>
      <c r="P10" s="869">
        <f>I10+O10</f>
        <v>26274</v>
      </c>
    </row>
    <row r="11" spans="1:16" s="852" customFormat="1" ht="12.75" customHeight="1">
      <c r="A11" s="866">
        <f>+A10+1</f>
        <v>5</v>
      </c>
      <c r="B11" s="913"/>
      <c r="C11" s="914" t="s">
        <v>1028</v>
      </c>
      <c r="D11" s="867">
        <v>237</v>
      </c>
      <c r="E11" s="867">
        <v>237</v>
      </c>
      <c r="F11" s="867"/>
      <c r="G11" s="867"/>
      <c r="H11" s="868">
        <f t="shared" si="2"/>
        <v>237</v>
      </c>
      <c r="I11" s="868">
        <f t="shared" si="2"/>
        <v>237</v>
      </c>
      <c r="J11" s="867"/>
      <c r="K11" s="867"/>
      <c r="L11" s="867"/>
      <c r="M11" s="869">
        <f>+H11-I11</f>
        <v>0</v>
      </c>
      <c r="N11" s="909"/>
      <c r="O11" s="870"/>
      <c r="P11" s="869">
        <f>I11+O11</f>
        <v>237</v>
      </c>
    </row>
    <row r="12" spans="1:16" s="852" customFormat="1" ht="12.75" customHeight="1">
      <c r="A12" s="866">
        <f>+A11+1</f>
        <v>6</v>
      </c>
      <c r="B12" s="913"/>
      <c r="C12" s="914" t="s">
        <v>408</v>
      </c>
      <c r="D12" s="867">
        <v>237</v>
      </c>
      <c r="E12" s="867">
        <v>237</v>
      </c>
      <c r="F12" s="867"/>
      <c r="G12" s="867"/>
      <c r="H12" s="868">
        <f t="shared" si="2"/>
        <v>237</v>
      </c>
      <c r="I12" s="868">
        <f t="shared" si="2"/>
        <v>237</v>
      </c>
      <c r="J12" s="867"/>
      <c r="K12" s="867"/>
      <c r="L12" s="867"/>
      <c r="M12" s="869">
        <f>+H12-I12</f>
        <v>0</v>
      </c>
      <c r="N12" s="909"/>
      <c r="O12" s="870"/>
      <c r="P12" s="869">
        <f>I12+O12</f>
        <v>237</v>
      </c>
    </row>
    <row r="13" spans="1:16" s="852" customFormat="1" ht="12.75" customHeight="1">
      <c r="A13" s="866">
        <f>+A12+1</f>
        <v>7</v>
      </c>
      <c r="B13" s="913"/>
      <c r="C13" s="915" t="s">
        <v>37</v>
      </c>
      <c r="D13" s="867"/>
      <c r="E13" s="867"/>
      <c r="F13" s="867"/>
      <c r="G13" s="867"/>
      <c r="H13" s="868">
        <f t="shared" si="2"/>
        <v>0</v>
      </c>
      <c r="I13" s="868">
        <f t="shared" si="2"/>
        <v>0</v>
      </c>
      <c r="J13" s="867"/>
      <c r="L13" s="867"/>
      <c r="M13" s="869">
        <f>+H13-I13</f>
        <v>0</v>
      </c>
      <c r="N13" s="909"/>
      <c r="O13" s="870"/>
      <c r="P13" s="869">
        <f>I13+O13</f>
        <v>0</v>
      </c>
    </row>
    <row r="14" spans="1:16" s="860" customFormat="1" ht="13.5" customHeight="1">
      <c r="A14" s="910">
        <f>+A13+1</f>
        <v>8</v>
      </c>
      <c r="B14" s="911"/>
      <c r="C14" s="912" t="s">
        <v>97</v>
      </c>
      <c r="D14" s="862">
        <f aca="true" t="shared" si="3" ref="D14:M14">D15+D17+D27+D29+D30</f>
        <v>12592</v>
      </c>
      <c r="E14" s="862">
        <f t="shared" si="3"/>
        <v>12008</v>
      </c>
      <c r="F14" s="862">
        <f t="shared" si="3"/>
        <v>0</v>
      </c>
      <c r="G14" s="862">
        <f t="shared" si="3"/>
        <v>0</v>
      </c>
      <c r="H14" s="862">
        <f t="shared" si="3"/>
        <v>12592</v>
      </c>
      <c r="I14" s="862">
        <f t="shared" si="3"/>
        <v>12008</v>
      </c>
      <c r="J14" s="862">
        <f t="shared" si="3"/>
        <v>0</v>
      </c>
      <c r="K14" s="862">
        <f t="shared" si="3"/>
        <v>0</v>
      </c>
      <c r="L14" s="862">
        <f t="shared" si="3"/>
        <v>13</v>
      </c>
      <c r="M14" s="862">
        <f t="shared" si="3"/>
        <v>584</v>
      </c>
      <c r="N14" s="909"/>
      <c r="O14" s="862">
        <f>O15+O17+O27+O29+O30</f>
        <v>0</v>
      </c>
      <c r="P14" s="868">
        <f>P15+P17+P27+P29+P30</f>
        <v>12008</v>
      </c>
    </row>
    <row r="15" spans="1:16" s="860" customFormat="1" ht="13.5" customHeight="1">
      <c r="A15" s="916">
        <f>A14+1</f>
        <v>9</v>
      </c>
      <c r="B15" s="917"/>
      <c r="C15" s="918" t="s">
        <v>92</v>
      </c>
      <c r="D15" s="919">
        <v>655</v>
      </c>
      <c r="E15" s="920">
        <v>646</v>
      </c>
      <c r="F15" s="920"/>
      <c r="G15" s="920"/>
      <c r="H15" s="868">
        <f aca="true" t="shared" si="4" ref="H15:I31">+D15+F15</f>
        <v>655</v>
      </c>
      <c r="I15" s="868">
        <f t="shared" si="4"/>
        <v>646</v>
      </c>
      <c r="J15" s="867"/>
      <c r="K15" s="920"/>
      <c r="L15" s="920">
        <v>13</v>
      </c>
      <c r="M15" s="869">
        <f aca="true" t="shared" si="5" ref="M15:M31">+H15-I15</f>
        <v>9</v>
      </c>
      <c r="N15" s="921"/>
      <c r="O15" s="922"/>
      <c r="P15" s="869">
        <f aca="true" t="shared" si="6" ref="P15:P31">I15+O15</f>
        <v>646</v>
      </c>
    </row>
    <row r="16" spans="1:16" s="860" customFormat="1" ht="13.5" customHeight="1">
      <c r="A16" s="866">
        <f>+A15+1</f>
        <v>10</v>
      </c>
      <c r="B16" s="913"/>
      <c r="C16" s="915" t="s">
        <v>409</v>
      </c>
      <c r="D16" s="923">
        <v>655</v>
      </c>
      <c r="E16" s="924">
        <v>646</v>
      </c>
      <c r="F16" s="924"/>
      <c r="G16" s="924"/>
      <c r="H16" s="868">
        <f t="shared" si="4"/>
        <v>655</v>
      </c>
      <c r="I16" s="868">
        <f t="shared" si="4"/>
        <v>646</v>
      </c>
      <c r="J16" s="924"/>
      <c r="K16" s="924"/>
      <c r="L16" s="924">
        <v>13</v>
      </c>
      <c r="M16" s="869">
        <f t="shared" si="5"/>
        <v>9</v>
      </c>
      <c r="N16" s="909"/>
      <c r="O16" s="925"/>
      <c r="P16" s="869">
        <f t="shared" si="6"/>
        <v>646</v>
      </c>
    </row>
    <row r="17" spans="1:16" s="860" customFormat="1" ht="12.75" customHeight="1">
      <c r="A17" s="916">
        <f aca="true" t="shared" si="7" ref="A17:A26">A16+1</f>
        <v>11</v>
      </c>
      <c r="B17" s="917"/>
      <c r="C17" s="918" t="s">
        <v>1029</v>
      </c>
      <c r="D17" s="919"/>
      <c r="E17" s="920"/>
      <c r="F17" s="920"/>
      <c r="G17" s="920"/>
      <c r="H17" s="868">
        <f t="shared" si="4"/>
        <v>0</v>
      </c>
      <c r="I17" s="868">
        <f t="shared" si="4"/>
        <v>0</v>
      </c>
      <c r="J17" s="867"/>
      <c r="K17" s="920"/>
      <c r="L17" s="920"/>
      <c r="M17" s="869">
        <f t="shared" si="5"/>
        <v>0</v>
      </c>
      <c r="N17" s="921"/>
      <c r="O17" s="922"/>
      <c r="P17" s="869">
        <f t="shared" si="6"/>
        <v>0</v>
      </c>
    </row>
    <row r="18" spans="1:16" s="852" customFormat="1" ht="12.75" customHeight="1">
      <c r="A18" s="866">
        <f t="shared" si="7"/>
        <v>12</v>
      </c>
      <c r="B18" s="913"/>
      <c r="C18" s="915" t="s">
        <v>410</v>
      </c>
      <c r="D18" s="923"/>
      <c r="E18" s="924"/>
      <c r="F18" s="924"/>
      <c r="G18" s="924"/>
      <c r="H18" s="868">
        <f t="shared" si="4"/>
        <v>0</v>
      </c>
      <c r="I18" s="868">
        <f t="shared" si="4"/>
        <v>0</v>
      </c>
      <c r="J18" s="924"/>
      <c r="K18" s="924"/>
      <c r="L18" s="924"/>
      <c r="M18" s="869">
        <f t="shared" si="5"/>
        <v>0</v>
      </c>
      <c r="N18" s="909"/>
      <c r="O18" s="925"/>
      <c r="P18" s="869">
        <f t="shared" si="6"/>
        <v>0</v>
      </c>
    </row>
    <row r="19" spans="1:16" s="852" customFormat="1" ht="12.75" customHeight="1">
      <c r="A19" s="866">
        <f t="shared" si="7"/>
        <v>13</v>
      </c>
      <c r="B19" s="913"/>
      <c r="C19" s="915" t="s">
        <v>41</v>
      </c>
      <c r="D19" s="923"/>
      <c r="E19" s="924"/>
      <c r="F19" s="924"/>
      <c r="G19" s="924"/>
      <c r="H19" s="868">
        <f t="shared" si="4"/>
        <v>0</v>
      </c>
      <c r="I19" s="868">
        <f t="shared" si="4"/>
        <v>0</v>
      </c>
      <c r="J19" s="924"/>
      <c r="K19" s="924"/>
      <c r="L19" s="924"/>
      <c r="M19" s="869">
        <f t="shared" si="5"/>
        <v>0</v>
      </c>
      <c r="N19" s="909"/>
      <c r="O19" s="925"/>
      <c r="P19" s="869">
        <f t="shared" si="6"/>
        <v>0</v>
      </c>
    </row>
    <row r="20" spans="1:16" s="852" customFormat="1" ht="12.75" customHeight="1">
      <c r="A20" s="866">
        <f t="shared" si="7"/>
        <v>14</v>
      </c>
      <c r="B20" s="913"/>
      <c r="C20" s="915" t="s">
        <v>42</v>
      </c>
      <c r="D20" s="923"/>
      <c r="E20" s="924"/>
      <c r="F20" s="924"/>
      <c r="G20" s="924"/>
      <c r="H20" s="868">
        <f t="shared" si="4"/>
        <v>0</v>
      </c>
      <c r="I20" s="868">
        <f t="shared" si="4"/>
        <v>0</v>
      </c>
      <c r="J20" s="924"/>
      <c r="K20" s="924"/>
      <c r="L20" s="924"/>
      <c r="M20" s="869">
        <f t="shared" si="5"/>
        <v>0</v>
      </c>
      <c r="N20" s="909"/>
      <c r="O20" s="925"/>
      <c r="P20" s="869">
        <f t="shared" si="6"/>
        <v>0</v>
      </c>
    </row>
    <row r="21" spans="1:16" s="852" customFormat="1" ht="12.75" customHeight="1">
      <c r="A21" s="866">
        <f t="shared" si="7"/>
        <v>15</v>
      </c>
      <c r="B21" s="913"/>
      <c r="C21" s="915" t="s">
        <v>43</v>
      </c>
      <c r="D21" s="923"/>
      <c r="E21" s="924"/>
      <c r="F21" s="924"/>
      <c r="G21" s="924"/>
      <c r="H21" s="868">
        <f t="shared" si="4"/>
        <v>0</v>
      </c>
      <c r="I21" s="868">
        <f t="shared" si="4"/>
        <v>0</v>
      </c>
      <c r="J21" s="924"/>
      <c r="K21" s="924"/>
      <c r="L21" s="924"/>
      <c r="M21" s="869">
        <f t="shared" si="5"/>
        <v>0</v>
      </c>
      <c r="N21" s="909"/>
      <c r="O21" s="925"/>
      <c r="P21" s="869">
        <f t="shared" si="6"/>
        <v>0</v>
      </c>
    </row>
    <row r="22" spans="1:16" s="852" customFormat="1" ht="12.75" customHeight="1">
      <c r="A22" s="866">
        <f t="shared" si="7"/>
        <v>16</v>
      </c>
      <c r="B22" s="913"/>
      <c r="C22" s="915" t="s">
        <v>44</v>
      </c>
      <c r="D22" s="923"/>
      <c r="E22" s="924"/>
      <c r="F22" s="924"/>
      <c r="G22" s="924"/>
      <c r="H22" s="868">
        <f t="shared" si="4"/>
        <v>0</v>
      </c>
      <c r="I22" s="868">
        <f t="shared" si="4"/>
        <v>0</v>
      </c>
      <c r="J22" s="924"/>
      <c r="K22" s="924"/>
      <c r="L22" s="924"/>
      <c r="M22" s="869">
        <f t="shared" si="5"/>
        <v>0</v>
      </c>
      <c r="N22" s="909"/>
      <c r="O22" s="925"/>
      <c r="P22" s="869">
        <f t="shared" si="6"/>
        <v>0</v>
      </c>
    </row>
    <row r="23" spans="1:16" s="852" customFormat="1" ht="12.75" customHeight="1">
      <c r="A23" s="866">
        <f t="shared" si="7"/>
        <v>17</v>
      </c>
      <c r="B23" s="913"/>
      <c r="C23" s="915" t="s">
        <v>45</v>
      </c>
      <c r="D23" s="923"/>
      <c r="E23" s="924"/>
      <c r="F23" s="924"/>
      <c r="G23" s="924"/>
      <c r="H23" s="868">
        <f t="shared" si="4"/>
        <v>0</v>
      </c>
      <c r="I23" s="868">
        <f t="shared" si="4"/>
        <v>0</v>
      </c>
      <c r="J23" s="924"/>
      <c r="K23" s="924"/>
      <c r="L23" s="924"/>
      <c r="M23" s="869">
        <f t="shared" si="5"/>
        <v>0</v>
      </c>
      <c r="N23" s="909"/>
      <c r="O23" s="925"/>
      <c r="P23" s="869">
        <f t="shared" si="6"/>
        <v>0</v>
      </c>
    </row>
    <row r="24" spans="1:16" s="852" customFormat="1" ht="12.75" customHeight="1">
      <c r="A24" s="866">
        <f t="shared" si="7"/>
        <v>18</v>
      </c>
      <c r="B24" s="913"/>
      <c r="C24" s="915" t="s">
        <v>46</v>
      </c>
      <c r="D24" s="923"/>
      <c r="E24" s="924"/>
      <c r="F24" s="924"/>
      <c r="G24" s="924"/>
      <c r="H24" s="868">
        <f t="shared" si="4"/>
        <v>0</v>
      </c>
      <c r="I24" s="868">
        <f t="shared" si="4"/>
        <v>0</v>
      </c>
      <c r="J24" s="924"/>
      <c r="K24" s="924"/>
      <c r="L24" s="924"/>
      <c r="M24" s="869">
        <f t="shared" si="5"/>
        <v>0</v>
      </c>
      <c r="N24" s="909"/>
      <c r="O24" s="925"/>
      <c r="P24" s="869">
        <f t="shared" si="6"/>
        <v>0</v>
      </c>
    </row>
    <row r="25" spans="1:16" s="852" customFormat="1" ht="12.75" customHeight="1">
      <c r="A25" s="866">
        <f t="shared" si="7"/>
        <v>19</v>
      </c>
      <c r="B25" s="913"/>
      <c r="C25" s="915" t="s">
        <v>47</v>
      </c>
      <c r="D25" s="923"/>
      <c r="E25" s="924"/>
      <c r="F25" s="924"/>
      <c r="G25" s="924"/>
      <c r="H25" s="868">
        <f t="shared" si="4"/>
        <v>0</v>
      </c>
      <c r="I25" s="868">
        <f t="shared" si="4"/>
        <v>0</v>
      </c>
      <c r="J25" s="924"/>
      <c r="K25" s="924"/>
      <c r="L25" s="924"/>
      <c r="M25" s="869">
        <f t="shared" si="5"/>
        <v>0</v>
      </c>
      <c r="N25" s="909"/>
      <c r="O25" s="925"/>
      <c r="P25" s="869">
        <f t="shared" si="6"/>
        <v>0</v>
      </c>
    </row>
    <row r="26" spans="1:16" s="852" customFormat="1" ht="12.75" customHeight="1">
      <c r="A26" s="866">
        <f t="shared" si="7"/>
        <v>20</v>
      </c>
      <c r="B26" s="913"/>
      <c r="C26" s="915" t="s">
        <v>48</v>
      </c>
      <c r="D26" s="923"/>
      <c r="E26" s="924"/>
      <c r="F26" s="924"/>
      <c r="G26" s="924"/>
      <c r="H26" s="868">
        <f t="shared" si="4"/>
        <v>0</v>
      </c>
      <c r="I26" s="868">
        <f t="shared" si="4"/>
        <v>0</v>
      </c>
      <c r="J26" s="924"/>
      <c r="K26" s="924"/>
      <c r="L26" s="924"/>
      <c r="M26" s="869">
        <f t="shared" si="5"/>
        <v>0</v>
      </c>
      <c r="N26" s="909"/>
      <c r="O26" s="925"/>
      <c r="P26" s="869">
        <f t="shared" si="6"/>
        <v>0</v>
      </c>
    </row>
    <row r="27" spans="1:16" s="860" customFormat="1" ht="12.75" customHeight="1">
      <c r="A27" s="916">
        <f>+A26+1</f>
        <v>21</v>
      </c>
      <c r="B27" s="917"/>
      <c r="C27" s="918" t="s">
        <v>1030</v>
      </c>
      <c r="D27" s="919"/>
      <c r="E27" s="920"/>
      <c r="F27" s="920"/>
      <c r="G27" s="920"/>
      <c r="H27" s="868">
        <f t="shared" si="4"/>
        <v>0</v>
      </c>
      <c r="I27" s="868">
        <f t="shared" si="4"/>
        <v>0</v>
      </c>
      <c r="J27" s="920"/>
      <c r="K27" s="920"/>
      <c r="L27" s="920"/>
      <c r="M27" s="869">
        <f t="shared" si="5"/>
        <v>0</v>
      </c>
      <c r="N27" s="921"/>
      <c r="O27" s="922"/>
      <c r="P27" s="869">
        <f t="shared" si="6"/>
        <v>0</v>
      </c>
    </row>
    <row r="28" spans="1:16" s="852" customFormat="1" ht="12.75" customHeight="1">
      <c r="A28" s="866">
        <f>+A27+1</f>
        <v>22</v>
      </c>
      <c r="B28" s="913"/>
      <c r="C28" s="915" t="s">
        <v>411</v>
      </c>
      <c r="D28" s="923"/>
      <c r="E28" s="924"/>
      <c r="F28" s="924"/>
      <c r="G28" s="924"/>
      <c r="H28" s="868">
        <f t="shared" si="4"/>
        <v>0</v>
      </c>
      <c r="I28" s="868">
        <f t="shared" si="4"/>
        <v>0</v>
      </c>
      <c r="J28" s="924"/>
      <c r="K28" s="924"/>
      <c r="L28" s="924"/>
      <c r="M28" s="869">
        <f t="shared" si="5"/>
        <v>0</v>
      </c>
      <c r="N28" s="909"/>
      <c r="O28" s="925"/>
      <c r="P28" s="869">
        <f t="shared" si="6"/>
        <v>0</v>
      </c>
    </row>
    <row r="29" spans="1:16" s="860" customFormat="1" ht="12.75" customHeight="1">
      <c r="A29" s="916">
        <f>A28+1</f>
        <v>23</v>
      </c>
      <c r="B29" s="917"/>
      <c r="C29" s="918" t="s">
        <v>1031</v>
      </c>
      <c r="D29" s="919">
        <v>11937</v>
      </c>
      <c r="E29" s="920">
        <v>11362</v>
      </c>
      <c r="F29" s="920"/>
      <c r="G29" s="920"/>
      <c r="H29" s="868">
        <f t="shared" si="4"/>
        <v>11937</v>
      </c>
      <c r="I29" s="868">
        <f t="shared" si="4"/>
        <v>11362</v>
      </c>
      <c r="J29" s="920"/>
      <c r="K29" s="920"/>
      <c r="L29" s="920"/>
      <c r="M29" s="869">
        <f t="shared" si="5"/>
        <v>575</v>
      </c>
      <c r="N29" s="921"/>
      <c r="O29" s="922"/>
      <c r="P29" s="869">
        <f t="shared" si="6"/>
        <v>11362</v>
      </c>
    </row>
    <row r="30" spans="1:16" s="860" customFormat="1" ht="12.75" customHeight="1">
      <c r="A30" s="916">
        <f>+A29+1</f>
        <v>24</v>
      </c>
      <c r="B30" s="926"/>
      <c r="C30" s="927" t="s">
        <v>1032</v>
      </c>
      <c r="D30" s="919"/>
      <c r="E30" s="920"/>
      <c r="F30" s="920"/>
      <c r="G30" s="920"/>
      <c r="H30" s="868">
        <f t="shared" si="4"/>
        <v>0</v>
      </c>
      <c r="I30" s="868">
        <f t="shared" si="4"/>
        <v>0</v>
      </c>
      <c r="J30" s="920"/>
      <c r="K30" s="920"/>
      <c r="L30" s="920"/>
      <c r="M30" s="869">
        <f t="shared" si="5"/>
        <v>0</v>
      </c>
      <c r="N30" s="921"/>
      <c r="O30" s="922"/>
      <c r="P30" s="869">
        <f t="shared" si="6"/>
        <v>0</v>
      </c>
    </row>
    <row r="31" spans="1:16" s="860" customFormat="1" ht="13.5" customHeight="1">
      <c r="A31" s="916">
        <f>+A30+1</f>
        <v>25</v>
      </c>
      <c r="B31" s="917"/>
      <c r="C31" s="918" t="s">
        <v>49</v>
      </c>
      <c r="D31" s="928"/>
      <c r="E31" s="929"/>
      <c r="F31" s="929"/>
      <c r="G31" s="929"/>
      <c r="H31" s="862">
        <f t="shared" si="4"/>
        <v>0</v>
      </c>
      <c r="I31" s="862">
        <f t="shared" si="4"/>
        <v>0</v>
      </c>
      <c r="J31" s="862"/>
      <c r="K31" s="929"/>
      <c r="L31" s="929"/>
      <c r="M31" s="863">
        <f t="shared" si="5"/>
        <v>0</v>
      </c>
      <c r="N31" s="921"/>
      <c r="O31" s="930"/>
      <c r="P31" s="863">
        <f t="shared" si="6"/>
        <v>0</v>
      </c>
    </row>
    <row r="32" spans="1:16" s="860" customFormat="1" ht="13.5" customHeight="1">
      <c r="A32" s="853">
        <f>+A31+1</f>
        <v>26</v>
      </c>
      <c r="B32" s="931"/>
      <c r="C32" s="687" t="s">
        <v>950</v>
      </c>
      <c r="D32" s="865">
        <f aca="true" t="shared" si="8" ref="D32:M32">D33+D46+D47+D49+D50</f>
        <v>14002</v>
      </c>
      <c r="E32" s="865">
        <f t="shared" si="8"/>
        <v>13703</v>
      </c>
      <c r="F32" s="865">
        <f t="shared" si="8"/>
        <v>0</v>
      </c>
      <c r="G32" s="865">
        <f t="shared" si="8"/>
        <v>0</v>
      </c>
      <c r="H32" s="865">
        <f t="shared" si="8"/>
        <v>14002</v>
      </c>
      <c r="I32" s="865">
        <f t="shared" si="8"/>
        <v>13703</v>
      </c>
      <c r="J32" s="865">
        <f t="shared" si="8"/>
        <v>0</v>
      </c>
      <c r="K32" s="865">
        <f t="shared" si="8"/>
        <v>0</v>
      </c>
      <c r="L32" s="865">
        <f t="shared" si="8"/>
        <v>327</v>
      </c>
      <c r="M32" s="865">
        <f t="shared" si="8"/>
        <v>299</v>
      </c>
      <c r="N32" s="909"/>
      <c r="O32" s="865">
        <f>O33+O46+O47+O49+O50</f>
        <v>0</v>
      </c>
      <c r="P32" s="865">
        <f>P33+P46+P47+P49+P50</f>
        <v>13703</v>
      </c>
    </row>
    <row r="33" spans="1:16" s="936" customFormat="1" ht="12.75" customHeight="1">
      <c r="A33" s="874">
        <f aca="true" t="shared" si="9" ref="A33:A43">A32+1</f>
        <v>27</v>
      </c>
      <c r="B33" s="932"/>
      <c r="C33" s="933" t="s">
        <v>50</v>
      </c>
      <c r="D33" s="934">
        <f aca="true" t="shared" si="10" ref="D33:M33">SUM(D34:D45)</f>
        <v>500</v>
      </c>
      <c r="E33" s="934">
        <f t="shared" si="10"/>
        <v>499</v>
      </c>
      <c r="F33" s="934">
        <f t="shared" si="10"/>
        <v>0</v>
      </c>
      <c r="G33" s="934">
        <f t="shared" si="10"/>
        <v>0</v>
      </c>
      <c r="H33" s="934">
        <f t="shared" si="10"/>
        <v>500</v>
      </c>
      <c r="I33" s="934">
        <f t="shared" si="10"/>
        <v>499</v>
      </c>
      <c r="J33" s="934">
        <f t="shared" si="10"/>
        <v>0</v>
      </c>
      <c r="K33" s="934">
        <f t="shared" si="10"/>
        <v>0</v>
      </c>
      <c r="L33" s="934">
        <f t="shared" si="10"/>
        <v>0</v>
      </c>
      <c r="M33" s="934">
        <f t="shared" si="10"/>
        <v>1</v>
      </c>
      <c r="N33" s="935"/>
      <c r="O33" s="934">
        <f>SUM(O34:O45)</f>
        <v>0</v>
      </c>
      <c r="P33" s="934">
        <f>SUM(P34:P45)</f>
        <v>499</v>
      </c>
    </row>
    <row r="34" spans="1:16" s="860" customFormat="1" ht="12.75" customHeight="1">
      <c r="A34" s="874">
        <f t="shared" si="9"/>
        <v>28</v>
      </c>
      <c r="B34" s="932"/>
      <c r="C34" s="875" t="s">
        <v>51</v>
      </c>
      <c r="D34" s="937"/>
      <c r="E34" s="867"/>
      <c r="F34" s="867"/>
      <c r="G34" s="867"/>
      <c r="H34" s="868">
        <f aca="true" t="shared" si="11" ref="H34:I45">+D34+F34</f>
        <v>0</v>
      </c>
      <c r="I34" s="868">
        <f t="shared" si="11"/>
        <v>0</v>
      </c>
      <c r="J34" s="867"/>
      <c r="K34" s="867"/>
      <c r="L34" s="867"/>
      <c r="M34" s="869">
        <f aca="true" t="shared" si="12" ref="M34:M46">+H34-I34</f>
        <v>0</v>
      </c>
      <c r="N34" s="938"/>
      <c r="O34" s="867"/>
      <c r="P34" s="869">
        <f aca="true" t="shared" si="13" ref="P34:P45">+I34+O34</f>
        <v>0</v>
      </c>
    </row>
    <row r="35" spans="1:16" s="860" customFormat="1" ht="12.75" customHeight="1">
      <c r="A35" s="874">
        <f t="shared" si="9"/>
        <v>29</v>
      </c>
      <c r="B35" s="932"/>
      <c r="C35" s="875" t="s">
        <v>52</v>
      </c>
      <c r="D35" s="1058"/>
      <c r="E35" s="867"/>
      <c r="F35" s="867"/>
      <c r="G35" s="867"/>
      <c r="H35" s="868">
        <f t="shared" si="11"/>
        <v>0</v>
      </c>
      <c r="I35" s="868">
        <f t="shared" si="11"/>
        <v>0</v>
      </c>
      <c r="J35" s="867"/>
      <c r="K35" s="867"/>
      <c r="L35" s="867"/>
      <c r="M35" s="869">
        <f t="shared" si="12"/>
        <v>0</v>
      </c>
      <c r="N35" s="938"/>
      <c r="O35" s="867"/>
      <c r="P35" s="869">
        <f t="shared" si="13"/>
        <v>0</v>
      </c>
    </row>
    <row r="36" spans="1:16" s="860" customFormat="1" ht="12.75" customHeight="1">
      <c r="A36" s="874">
        <f>A35+1</f>
        <v>30</v>
      </c>
      <c r="B36" s="932"/>
      <c r="C36" s="875" t="s">
        <v>53</v>
      </c>
      <c r="D36" s="1058">
        <v>150</v>
      </c>
      <c r="E36" s="867">
        <v>150</v>
      </c>
      <c r="F36" s="867"/>
      <c r="G36" s="867"/>
      <c r="H36" s="868">
        <f t="shared" si="11"/>
        <v>150</v>
      </c>
      <c r="I36" s="868">
        <f t="shared" si="11"/>
        <v>150</v>
      </c>
      <c r="J36" s="867"/>
      <c r="K36" s="867"/>
      <c r="L36" s="867"/>
      <c r="M36" s="869">
        <f t="shared" si="12"/>
        <v>0</v>
      </c>
      <c r="N36" s="938"/>
      <c r="O36" s="867"/>
      <c r="P36" s="869">
        <f t="shared" si="13"/>
        <v>150</v>
      </c>
    </row>
    <row r="37" spans="1:16" s="860" customFormat="1" ht="12.75" customHeight="1">
      <c r="A37" s="874">
        <f t="shared" si="9"/>
        <v>31</v>
      </c>
      <c r="B37" s="932"/>
      <c r="C37" s="875" t="s">
        <v>54</v>
      </c>
      <c r="D37" s="1058"/>
      <c r="E37" s="867"/>
      <c r="F37" s="867"/>
      <c r="G37" s="867"/>
      <c r="H37" s="868">
        <f t="shared" si="11"/>
        <v>0</v>
      </c>
      <c r="I37" s="868">
        <f t="shared" si="11"/>
        <v>0</v>
      </c>
      <c r="J37" s="867"/>
      <c r="K37" s="867"/>
      <c r="L37" s="867"/>
      <c r="M37" s="869">
        <f t="shared" si="12"/>
        <v>0</v>
      </c>
      <c r="N37" s="938"/>
      <c r="O37" s="867"/>
      <c r="P37" s="869">
        <f t="shared" si="13"/>
        <v>0</v>
      </c>
    </row>
    <row r="38" spans="1:16" s="860" customFormat="1" ht="12.75" customHeight="1">
      <c r="A38" s="874">
        <f t="shared" si="9"/>
        <v>32</v>
      </c>
      <c r="B38" s="932"/>
      <c r="C38" s="875" t="s">
        <v>55</v>
      </c>
      <c r="D38" s="1058"/>
      <c r="E38" s="867"/>
      <c r="F38" s="867"/>
      <c r="G38" s="867"/>
      <c r="H38" s="868">
        <f t="shared" si="11"/>
        <v>0</v>
      </c>
      <c r="I38" s="868">
        <f t="shared" si="11"/>
        <v>0</v>
      </c>
      <c r="J38" s="867"/>
      <c r="K38" s="867"/>
      <c r="L38" s="867"/>
      <c r="M38" s="869">
        <f t="shared" si="12"/>
        <v>0</v>
      </c>
      <c r="N38" s="938"/>
      <c r="O38" s="867"/>
      <c r="P38" s="869">
        <f t="shared" si="13"/>
        <v>0</v>
      </c>
    </row>
    <row r="39" spans="1:16" s="860" customFormat="1" ht="12.75" customHeight="1">
      <c r="A39" s="874">
        <f t="shared" si="9"/>
        <v>33</v>
      </c>
      <c r="B39" s="932"/>
      <c r="C39" s="875" t="s">
        <v>56</v>
      </c>
      <c r="D39" s="1058">
        <v>350</v>
      </c>
      <c r="E39" s="867">
        <v>349</v>
      </c>
      <c r="F39" s="867"/>
      <c r="G39" s="867"/>
      <c r="H39" s="868">
        <f t="shared" si="11"/>
        <v>350</v>
      </c>
      <c r="I39" s="868">
        <f t="shared" si="11"/>
        <v>349</v>
      </c>
      <c r="J39" s="867"/>
      <c r="K39" s="867"/>
      <c r="L39" s="867"/>
      <c r="M39" s="869">
        <f t="shared" si="12"/>
        <v>1</v>
      </c>
      <c r="N39" s="938"/>
      <c r="O39" s="867"/>
      <c r="P39" s="869">
        <f t="shared" si="13"/>
        <v>349</v>
      </c>
    </row>
    <row r="40" spans="1:16" s="860" customFormat="1" ht="12.75" customHeight="1">
      <c r="A40" s="874">
        <f t="shared" si="9"/>
        <v>34</v>
      </c>
      <c r="B40" s="932"/>
      <c r="C40" s="875" t="s">
        <v>412</v>
      </c>
      <c r="D40" s="937"/>
      <c r="E40" s="867"/>
      <c r="F40" s="867"/>
      <c r="G40" s="867"/>
      <c r="H40" s="868">
        <f t="shared" si="11"/>
        <v>0</v>
      </c>
      <c r="I40" s="868">
        <f t="shared" si="11"/>
        <v>0</v>
      </c>
      <c r="J40" s="867"/>
      <c r="K40" s="867"/>
      <c r="L40" s="867"/>
      <c r="M40" s="869">
        <f t="shared" si="12"/>
        <v>0</v>
      </c>
      <c r="N40" s="938"/>
      <c r="O40" s="867"/>
      <c r="P40" s="869">
        <f t="shared" si="13"/>
        <v>0</v>
      </c>
    </row>
    <row r="41" spans="1:16" s="860" customFormat="1" ht="12.75" customHeight="1">
      <c r="A41" s="874">
        <f t="shared" si="9"/>
        <v>35</v>
      </c>
      <c r="B41" s="932"/>
      <c r="C41" s="875" t="s">
        <v>57</v>
      </c>
      <c r="D41" s="937"/>
      <c r="E41" s="867"/>
      <c r="F41" s="867"/>
      <c r="G41" s="867"/>
      <c r="H41" s="868">
        <f t="shared" si="11"/>
        <v>0</v>
      </c>
      <c r="I41" s="868">
        <f t="shared" si="11"/>
        <v>0</v>
      </c>
      <c r="J41" s="867"/>
      <c r="K41" s="867"/>
      <c r="L41" s="867"/>
      <c r="M41" s="869">
        <f t="shared" si="12"/>
        <v>0</v>
      </c>
      <c r="N41" s="938"/>
      <c r="O41" s="867"/>
      <c r="P41" s="869">
        <f t="shared" si="13"/>
        <v>0</v>
      </c>
    </row>
    <row r="42" spans="1:16" s="860" customFormat="1" ht="12.75" customHeight="1">
      <c r="A42" s="874">
        <f t="shared" si="9"/>
        <v>36</v>
      </c>
      <c r="B42" s="932"/>
      <c r="C42" s="875" t="s">
        <v>58</v>
      </c>
      <c r="D42" s="937"/>
      <c r="E42" s="867"/>
      <c r="F42" s="867"/>
      <c r="G42" s="867"/>
      <c r="H42" s="868">
        <f t="shared" si="11"/>
        <v>0</v>
      </c>
      <c r="I42" s="868">
        <f t="shared" si="11"/>
        <v>0</v>
      </c>
      <c r="J42" s="867"/>
      <c r="K42" s="867"/>
      <c r="L42" s="867"/>
      <c r="M42" s="869">
        <f t="shared" si="12"/>
        <v>0</v>
      </c>
      <c r="N42" s="938"/>
      <c r="O42" s="867"/>
      <c r="P42" s="869">
        <f t="shared" si="13"/>
        <v>0</v>
      </c>
    </row>
    <row r="43" spans="1:16" s="860" customFormat="1" ht="12.75" customHeight="1">
      <c r="A43" s="874">
        <f t="shared" si="9"/>
        <v>37</v>
      </c>
      <c r="B43" s="932"/>
      <c r="C43" s="875" t="s">
        <v>59</v>
      </c>
      <c r="D43" s="937"/>
      <c r="E43" s="867"/>
      <c r="F43" s="867"/>
      <c r="G43" s="867"/>
      <c r="H43" s="868">
        <f t="shared" si="11"/>
        <v>0</v>
      </c>
      <c r="I43" s="868">
        <f t="shared" si="11"/>
        <v>0</v>
      </c>
      <c r="J43" s="867"/>
      <c r="K43" s="867"/>
      <c r="L43" s="867"/>
      <c r="M43" s="869">
        <f t="shared" si="12"/>
        <v>0</v>
      </c>
      <c r="N43" s="938"/>
      <c r="O43" s="867"/>
      <c r="P43" s="869">
        <f t="shared" si="13"/>
        <v>0</v>
      </c>
    </row>
    <row r="44" spans="1:66" s="944" customFormat="1" ht="12.75" customHeight="1">
      <c r="A44" s="874">
        <f>A43+1</f>
        <v>38</v>
      </c>
      <c r="B44" s="932"/>
      <c r="C44" s="875" t="s">
        <v>60</v>
      </c>
      <c r="D44" s="937"/>
      <c r="E44" s="867"/>
      <c r="F44" s="867"/>
      <c r="G44" s="867"/>
      <c r="H44" s="868">
        <f t="shared" si="11"/>
        <v>0</v>
      </c>
      <c r="I44" s="868">
        <f t="shared" si="11"/>
        <v>0</v>
      </c>
      <c r="J44" s="867"/>
      <c r="K44" s="867"/>
      <c r="L44" s="867"/>
      <c r="M44" s="869">
        <f t="shared" si="12"/>
        <v>0</v>
      </c>
      <c r="N44" s="938"/>
      <c r="O44" s="867"/>
      <c r="P44" s="869">
        <f t="shared" si="13"/>
        <v>0</v>
      </c>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Y44" s="860"/>
      <c r="AZ44" s="860"/>
      <c r="BA44" s="860"/>
      <c r="BB44" s="860"/>
      <c r="BC44" s="860"/>
      <c r="BD44" s="860"/>
      <c r="BE44" s="860"/>
      <c r="BF44" s="860"/>
      <c r="BG44" s="860"/>
      <c r="BH44" s="860"/>
      <c r="BI44" s="860"/>
      <c r="BJ44" s="860"/>
      <c r="BK44" s="860"/>
      <c r="BL44" s="860"/>
      <c r="BM44" s="860"/>
      <c r="BN44" s="860"/>
    </row>
    <row r="45" spans="1:16" s="936" customFormat="1" ht="12.75" customHeight="1">
      <c r="A45" s="874">
        <f>+A44+1</f>
        <v>39</v>
      </c>
      <c r="B45" s="1055"/>
      <c r="C45" s="1056" t="s">
        <v>413</v>
      </c>
      <c r="D45" s="989"/>
      <c r="E45" s="867"/>
      <c r="F45" s="867"/>
      <c r="G45" s="867"/>
      <c r="H45" s="868">
        <f t="shared" si="11"/>
        <v>0</v>
      </c>
      <c r="I45" s="868">
        <f t="shared" si="11"/>
        <v>0</v>
      </c>
      <c r="J45" s="867"/>
      <c r="K45" s="867"/>
      <c r="L45" s="867"/>
      <c r="M45" s="869">
        <f t="shared" si="12"/>
        <v>0</v>
      </c>
      <c r="N45" s="1057"/>
      <c r="O45" s="867"/>
      <c r="P45" s="869">
        <f t="shared" si="13"/>
        <v>0</v>
      </c>
    </row>
    <row r="46" spans="1:16" s="936" customFormat="1" ht="12.75" customHeight="1">
      <c r="A46" s="879">
        <f>+A45+1</f>
        <v>40</v>
      </c>
      <c r="B46" s="939"/>
      <c r="C46" s="940" t="s">
        <v>1033</v>
      </c>
      <c r="D46" s="862">
        <v>13051</v>
      </c>
      <c r="E46" s="862">
        <v>12874</v>
      </c>
      <c r="F46" s="862"/>
      <c r="G46" s="862"/>
      <c r="H46" s="862">
        <f>+D46+F46</f>
        <v>13051</v>
      </c>
      <c r="I46" s="862">
        <f>E46+G46</f>
        <v>12874</v>
      </c>
      <c r="J46" s="862"/>
      <c r="K46" s="862"/>
      <c r="L46" s="862">
        <v>327</v>
      </c>
      <c r="M46" s="863">
        <f t="shared" si="12"/>
        <v>177</v>
      </c>
      <c r="N46" s="909"/>
      <c r="O46" s="865"/>
      <c r="P46" s="863">
        <f>I46+O46</f>
        <v>12874</v>
      </c>
    </row>
    <row r="47" spans="1:16" s="936" customFormat="1" ht="12.75" customHeight="1">
      <c r="A47" s="879">
        <f>+A46+1</f>
        <v>41</v>
      </c>
      <c r="B47" s="939"/>
      <c r="C47" s="940" t="s">
        <v>1034</v>
      </c>
      <c r="D47" s="862">
        <f>+D48</f>
        <v>0</v>
      </c>
      <c r="E47" s="862">
        <f aca="true" t="shared" si="14" ref="E47:P47">+E48</f>
        <v>0</v>
      </c>
      <c r="F47" s="862">
        <f t="shared" si="14"/>
        <v>0</v>
      </c>
      <c r="G47" s="862">
        <f t="shared" si="14"/>
        <v>0</v>
      </c>
      <c r="H47" s="862">
        <f t="shared" si="14"/>
        <v>0</v>
      </c>
      <c r="I47" s="862">
        <f t="shared" si="14"/>
        <v>0</v>
      </c>
      <c r="J47" s="862">
        <f t="shared" si="14"/>
        <v>0</v>
      </c>
      <c r="K47" s="862">
        <f t="shared" si="14"/>
        <v>0</v>
      </c>
      <c r="L47" s="862">
        <f t="shared" si="14"/>
        <v>0</v>
      </c>
      <c r="M47" s="863">
        <f t="shared" si="14"/>
        <v>0</v>
      </c>
      <c r="N47" s="909"/>
      <c r="O47" s="865">
        <f t="shared" si="14"/>
        <v>0</v>
      </c>
      <c r="P47" s="865">
        <f t="shared" si="14"/>
        <v>0</v>
      </c>
    </row>
    <row r="48" spans="1:16" s="936" customFormat="1" ht="12.75" customHeight="1">
      <c r="A48" s="874">
        <f aca="true" t="shared" si="15" ref="A48:A53">+A47+1</f>
        <v>42</v>
      </c>
      <c r="B48" s="932"/>
      <c r="C48" s="915" t="s">
        <v>61</v>
      </c>
      <c r="D48" s="941"/>
      <c r="E48" s="942"/>
      <c r="F48" s="942"/>
      <c r="G48" s="942"/>
      <c r="H48" s="868">
        <f>+D48+F48</f>
        <v>0</v>
      </c>
      <c r="I48" s="868">
        <f>+E48+G48</f>
        <v>0</v>
      </c>
      <c r="J48" s="924"/>
      <c r="K48" s="924"/>
      <c r="L48" s="924"/>
      <c r="M48" s="869">
        <f>+H48-I48</f>
        <v>0</v>
      </c>
      <c r="N48" s="909"/>
      <c r="O48" s="943"/>
      <c r="P48" s="869">
        <f aca="true" t="shared" si="16" ref="P48:P53">I48+O48</f>
        <v>0</v>
      </c>
    </row>
    <row r="49" spans="1:16" s="936" customFormat="1" ht="12.75" customHeight="1">
      <c r="A49" s="879">
        <f>+A48+1</f>
        <v>43</v>
      </c>
      <c r="B49" s="939"/>
      <c r="C49" s="940" t="s">
        <v>62</v>
      </c>
      <c r="D49" s="862">
        <v>451</v>
      </c>
      <c r="E49" s="862">
        <v>330</v>
      </c>
      <c r="F49" s="862"/>
      <c r="G49" s="862"/>
      <c r="H49" s="862">
        <f>+D49+F49</f>
        <v>451</v>
      </c>
      <c r="I49" s="862">
        <f>E49+G49</f>
        <v>330</v>
      </c>
      <c r="J49" s="862"/>
      <c r="K49" s="862"/>
      <c r="L49" s="862"/>
      <c r="M49" s="863">
        <f>+H49-I49</f>
        <v>121</v>
      </c>
      <c r="N49" s="909"/>
      <c r="O49" s="865"/>
      <c r="P49" s="863">
        <f t="shared" si="16"/>
        <v>330</v>
      </c>
    </row>
    <row r="50" spans="1:66" s="944" customFormat="1" ht="12.75" customHeight="1">
      <c r="A50" s="879">
        <f>+A49+1</f>
        <v>44</v>
      </c>
      <c r="B50" s="939"/>
      <c r="C50" s="940" t="s">
        <v>63</v>
      </c>
      <c r="D50" s="862"/>
      <c r="E50" s="862"/>
      <c r="F50" s="862"/>
      <c r="G50" s="862"/>
      <c r="H50" s="862">
        <f>+D50+F50</f>
        <v>0</v>
      </c>
      <c r="I50" s="862">
        <f>E50+G50</f>
        <v>0</v>
      </c>
      <c r="J50" s="862"/>
      <c r="K50" s="862"/>
      <c r="L50" s="862"/>
      <c r="M50" s="863">
        <f>+H50-I50</f>
        <v>0</v>
      </c>
      <c r="N50" s="909"/>
      <c r="O50" s="865"/>
      <c r="P50" s="863">
        <f t="shared" si="16"/>
        <v>0</v>
      </c>
      <c r="Q50" s="860"/>
      <c r="R50" s="860"/>
      <c r="S50" s="860"/>
      <c r="T50" s="860"/>
      <c r="U50" s="860"/>
      <c r="V50" s="860"/>
      <c r="W50" s="860"/>
      <c r="X50" s="860"/>
      <c r="Y50" s="860"/>
      <c r="Z50" s="860"/>
      <c r="AA50" s="860"/>
      <c r="AB50" s="860"/>
      <c r="AC50" s="860"/>
      <c r="AD50" s="860"/>
      <c r="AE50" s="860"/>
      <c r="AF50" s="860"/>
      <c r="AG50" s="860"/>
      <c r="AH50" s="860"/>
      <c r="AI50" s="860"/>
      <c r="AJ50" s="860"/>
      <c r="BJ50" s="860"/>
      <c r="BK50" s="860"/>
      <c r="BL50" s="860"/>
      <c r="BM50" s="860"/>
      <c r="BN50" s="860"/>
    </row>
    <row r="51" spans="1:66" s="936" customFormat="1" ht="12.75" customHeight="1">
      <c r="A51" s="853">
        <f>+A48+1</f>
        <v>43</v>
      </c>
      <c r="B51" s="931"/>
      <c r="C51" s="686" t="s">
        <v>948</v>
      </c>
      <c r="D51" s="862">
        <f aca="true" t="shared" si="17" ref="D51:O51">+D52+D53</f>
        <v>0</v>
      </c>
      <c r="E51" s="862">
        <f t="shared" si="17"/>
        <v>0</v>
      </c>
      <c r="F51" s="862">
        <f t="shared" si="17"/>
        <v>0</v>
      </c>
      <c r="G51" s="862">
        <f t="shared" si="17"/>
        <v>0</v>
      </c>
      <c r="H51" s="862">
        <f t="shared" si="17"/>
        <v>0</v>
      </c>
      <c r="I51" s="862">
        <f t="shared" si="17"/>
        <v>0</v>
      </c>
      <c r="J51" s="862">
        <f t="shared" si="17"/>
        <v>0</v>
      </c>
      <c r="K51" s="862">
        <f t="shared" si="17"/>
        <v>0</v>
      </c>
      <c r="L51" s="862">
        <f t="shared" si="17"/>
        <v>0</v>
      </c>
      <c r="M51" s="862">
        <f t="shared" si="17"/>
        <v>0</v>
      </c>
      <c r="N51" s="867"/>
      <c r="O51" s="862">
        <f t="shared" si="17"/>
        <v>0</v>
      </c>
      <c r="P51" s="863">
        <f t="shared" si="16"/>
        <v>0</v>
      </c>
      <c r="Q51" s="852"/>
      <c r="R51" s="852"/>
      <c r="S51" s="852"/>
      <c r="T51" s="852"/>
      <c r="U51" s="852"/>
      <c r="V51" s="852"/>
      <c r="W51" s="852"/>
      <c r="X51" s="852"/>
      <c r="Y51" s="852"/>
      <c r="Z51" s="852"/>
      <c r="AA51" s="852"/>
      <c r="AB51" s="852"/>
      <c r="AC51" s="852"/>
      <c r="AD51" s="852"/>
      <c r="AE51" s="852"/>
      <c r="AF51" s="852"/>
      <c r="AG51" s="852"/>
      <c r="AH51" s="852"/>
      <c r="AI51" s="852"/>
      <c r="AJ51" s="852"/>
      <c r="BJ51" s="852"/>
      <c r="BK51" s="852"/>
      <c r="BL51" s="852"/>
      <c r="BM51" s="852"/>
      <c r="BN51" s="852"/>
    </row>
    <row r="52" spans="1:61" s="852" customFormat="1" ht="12.75" customHeight="1">
      <c r="A52" s="916">
        <f t="shared" si="15"/>
        <v>44</v>
      </c>
      <c r="B52" s="917"/>
      <c r="C52" s="875" t="s">
        <v>23</v>
      </c>
      <c r="D52" s="945"/>
      <c r="E52" s="867"/>
      <c r="F52" s="867"/>
      <c r="G52" s="867"/>
      <c r="H52" s="868">
        <f>+D52+F52</f>
        <v>0</v>
      </c>
      <c r="I52" s="868">
        <f>+E52+G52</f>
        <v>0</v>
      </c>
      <c r="J52" s="867"/>
      <c r="K52" s="867"/>
      <c r="L52" s="867"/>
      <c r="M52" s="869">
        <f>+H52-I52</f>
        <v>0</v>
      </c>
      <c r="N52" s="946"/>
      <c r="O52" s="943"/>
      <c r="P52" s="869">
        <f t="shared" si="16"/>
        <v>0</v>
      </c>
      <c r="AK52" s="936"/>
      <c r="AL52" s="936"/>
      <c r="AM52" s="936"/>
      <c r="AN52" s="936"/>
      <c r="AO52" s="936"/>
      <c r="AP52" s="936"/>
      <c r="AQ52" s="936"/>
      <c r="AR52" s="936"/>
      <c r="AS52" s="936"/>
      <c r="AT52" s="936"/>
      <c r="AU52" s="936"/>
      <c r="AV52" s="936"/>
      <c r="AW52" s="936"/>
      <c r="AX52" s="936"/>
      <c r="AY52" s="936"/>
      <c r="AZ52" s="936"/>
      <c r="BA52" s="936"/>
      <c r="BB52" s="936"/>
      <c r="BC52" s="936"/>
      <c r="BD52" s="936"/>
      <c r="BE52" s="936"/>
      <c r="BF52" s="936"/>
      <c r="BG52" s="936"/>
      <c r="BH52" s="936"/>
      <c r="BI52" s="936"/>
    </row>
    <row r="53" spans="1:16" s="94" customFormat="1" ht="12.75" customHeight="1">
      <c r="A53" s="866">
        <f t="shared" si="15"/>
        <v>45</v>
      </c>
      <c r="B53" s="913"/>
      <c r="C53" s="875" t="s">
        <v>24</v>
      </c>
      <c r="D53" s="945"/>
      <c r="E53" s="867"/>
      <c r="F53" s="867"/>
      <c r="G53" s="867"/>
      <c r="H53" s="868">
        <f>+D53+F53</f>
        <v>0</v>
      </c>
      <c r="I53" s="868">
        <f>+E53+G53</f>
        <v>0</v>
      </c>
      <c r="J53" s="867"/>
      <c r="K53" s="867"/>
      <c r="L53" s="867"/>
      <c r="M53" s="869">
        <f>+H53-I53</f>
        <v>0</v>
      </c>
      <c r="N53" s="947"/>
      <c r="O53" s="943"/>
      <c r="P53" s="869">
        <f t="shared" si="16"/>
        <v>0</v>
      </c>
    </row>
    <row r="54" spans="1:16" s="94" customFormat="1" ht="12.75" customHeight="1">
      <c r="A54" s="853">
        <f>43+1</f>
        <v>44</v>
      </c>
      <c r="B54" s="931"/>
      <c r="C54" s="686" t="s">
        <v>959</v>
      </c>
      <c r="D54" s="862">
        <f>SUM(D55,D58,D61)</f>
        <v>2092</v>
      </c>
      <c r="E54" s="862">
        <f>SUM(E55,E58,E61)</f>
        <v>2092</v>
      </c>
      <c r="F54" s="862">
        <f aca="true" t="shared" si="18" ref="F54:P54">SUM(F55,F58,F61)</f>
        <v>0</v>
      </c>
      <c r="G54" s="862">
        <f t="shared" si="18"/>
        <v>0</v>
      </c>
      <c r="H54" s="862">
        <f t="shared" si="18"/>
        <v>2092</v>
      </c>
      <c r="I54" s="862">
        <f t="shared" si="18"/>
        <v>2092</v>
      </c>
      <c r="J54" s="862">
        <f t="shared" si="18"/>
        <v>0</v>
      </c>
      <c r="K54" s="862">
        <f t="shared" si="18"/>
        <v>0</v>
      </c>
      <c r="L54" s="862">
        <f t="shared" si="18"/>
        <v>0</v>
      </c>
      <c r="M54" s="862">
        <f t="shared" si="18"/>
        <v>0</v>
      </c>
      <c r="N54" s="935"/>
      <c r="O54" s="862">
        <f t="shared" si="18"/>
        <v>0</v>
      </c>
      <c r="P54" s="862">
        <f t="shared" si="18"/>
        <v>2092</v>
      </c>
    </row>
    <row r="55" spans="1:16" s="881" customFormat="1" ht="12.75" customHeight="1">
      <c r="A55" s="853">
        <f aca="true" t="shared" si="19" ref="A55:A63">+A54+1</f>
        <v>45</v>
      </c>
      <c r="B55" s="948"/>
      <c r="C55" s="686" t="s">
        <v>25</v>
      </c>
      <c r="D55" s="862">
        <f>+D56+D57</f>
        <v>2092</v>
      </c>
      <c r="E55" s="862">
        <f>+E56+E57</f>
        <v>2092</v>
      </c>
      <c r="F55" s="862">
        <f aca="true" t="shared" si="20" ref="F55:P55">+F56+F57</f>
        <v>0</v>
      </c>
      <c r="G55" s="862">
        <f t="shared" si="20"/>
        <v>0</v>
      </c>
      <c r="H55" s="862">
        <f t="shared" si="20"/>
        <v>2092</v>
      </c>
      <c r="I55" s="862">
        <f t="shared" si="20"/>
        <v>2092</v>
      </c>
      <c r="J55" s="862">
        <f t="shared" si="20"/>
        <v>0</v>
      </c>
      <c r="K55" s="862">
        <f t="shared" si="20"/>
        <v>0</v>
      </c>
      <c r="L55" s="862">
        <f t="shared" si="20"/>
        <v>0</v>
      </c>
      <c r="M55" s="862">
        <f t="shared" si="20"/>
        <v>0</v>
      </c>
      <c r="N55" s="935"/>
      <c r="O55" s="862">
        <f t="shared" si="20"/>
        <v>0</v>
      </c>
      <c r="P55" s="862">
        <f t="shared" si="20"/>
        <v>2092</v>
      </c>
    </row>
    <row r="56" spans="1:16" s="881" customFormat="1" ht="12.75" customHeight="1">
      <c r="A56" s="879">
        <f t="shared" si="19"/>
        <v>46</v>
      </c>
      <c r="B56" s="948"/>
      <c r="C56" s="875" t="s">
        <v>26</v>
      </c>
      <c r="D56" s="945"/>
      <c r="E56" s="867"/>
      <c r="F56" s="867"/>
      <c r="G56" s="867"/>
      <c r="H56" s="868">
        <f>+D56+F56</f>
        <v>0</v>
      </c>
      <c r="I56" s="868">
        <f>+E56+G56</f>
        <v>0</v>
      </c>
      <c r="J56" s="867"/>
      <c r="K56" s="867"/>
      <c r="L56" s="867"/>
      <c r="M56" s="869">
        <f>+H56-I56</f>
        <v>0</v>
      </c>
      <c r="N56" s="938"/>
      <c r="O56" s="870"/>
      <c r="P56" s="869">
        <f>+I56+O56</f>
        <v>0</v>
      </c>
    </row>
    <row r="57" spans="1:16" s="94" customFormat="1" ht="12.75" customHeight="1">
      <c r="A57" s="879">
        <f t="shared" si="19"/>
        <v>47</v>
      </c>
      <c r="B57" s="948"/>
      <c r="C57" s="875" t="s">
        <v>27</v>
      </c>
      <c r="D57" s="945">
        <v>2092</v>
      </c>
      <c r="E57" s="867">
        <v>2092</v>
      </c>
      <c r="F57" s="867"/>
      <c r="G57" s="867"/>
      <c r="H57" s="868">
        <f>+D57+F57</f>
        <v>2092</v>
      </c>
      <c r="I57" s="868">
        <f>+E57+G57</f>
        <v>2092</v>
      </c>
      <c r="J57" s="867"/>
      <c r="K57" s="867"/>
      <c r="L57" s="867"/>
      <c r="M57" s="869">
        <f>+H57-I57</f>
        <v>0</v>
      </c>
      <c r="N57" s="938"/>
      <c r="O57" s="870"/>
      <c r="P57" s="869">
        <f>+I57+O57</f>
        <v>2092</v>
      </c>
    </row>
    <row r="58" spans="1:16" s="881" customFormat="1" ht="12.75" customHeight="1">
      <c r="A58" s="949">
        <f>+A57+1</f>
        <v>48</v>
      </c>
      <c r="B58" s="950"/>
      <c r="C58" s="883" t="s">
        <v>28</v>
      </c>
      <c r="D58" s="862">
        <f>+D59+D60</f>
        <v>0</v>
      </c>
      <c r="E58" s="862">
        <f>+E59+E60</f>
        <v>0</v>
      </c>
      <c r="F58" s="862">
        <f aca="true" t="shared" si="21" ref="F58:P58">+F59+F60</f>
        <v>0</v>
      </c>
      <c r="G58" s="862">
        <f t="shared" si="21"/>
        <v>0</v>
      </c>
      <c r="H58" s="862">
        <f t="shared" si="21"/>
        <v>0</v>
      </c>
      <c r="I58" s="862">
        <f t="shared" si="21"/>
        <v>0</v>
      </c>
      <c r="J58" s="862">
        <f t="shared" si="21"/>
        <v>0</v>
      </c>
      <c r="K58" s="862">
        <f t="shared" si="21"/>
        <v>0</v>
      </c>
      <c r="L58" s="862">
        <f t="shared" si="21"/>
        <v>0</v>
      </c>
      <c r="M58" s="862">
        <f t="shared" si="21"/>
        <v>0</v>
      </c>
      <c r="N58" s="935"/>
      <c r="O58" s="862">
        <f t="shared" si="21"/>
        <v>0</v>
      </c>
      <c r="P58" s="862">
        <f t="shared" si="21"/>
        <v>0</v>
      </c>
    </row>
    <row r="59" spans="1:16" s="881" customFormat="1" ht="12.75" customHeight="1">
      <c r="A59" s="882">
        <f>+A58+1</f>
        <v>49</v>
      </c>
      <c r="B59" s="951"/>
      <c r="C59" s="880"/>
      <c r="D59" s="952"/>
      <c r="E59" s="867"/>
      <c r="F59" s="867"/>
      <c r="G59" s="867"/>
      <c r="H59" s="868">
        <f>+D59+F59</f>
        <v>0</v>
      </c>
      <c r="I59" s="868">
        <f>+E59+G59</f>
        <v>0</v>
      </c>
      <c r="J59" s="867"/>
      <c r="K59" s="867"/>
      <c r="L59" s="867"/>
      <c r="M59" s="869">
        <f>+H59-I59</f>
        <v>0</v>
      </c>
      <c r="N59" s="938"/>
      <c r="O59" s="870"/>
      <c r="P59" s="869">
        <f>+I59+O59</f>
        <v>0</v>
      </c>
    </row>
    <row r="60" spans="1:16" s="94" customFormat="1" ht="12.75" customHeight="1">
      <c r="A60" s="882">
        <f t="shared" si="19"/>
        <v>50</v>
      </c>
      <c r="B60" s="951"/>
      <c r="C60" s="880"/>
      <c r="D60" s="952"/>
      <c r="E60" s="867"/>
      <c r="F60" s="867"/>
      <c r="G60" s="867"/>
      <c r="H60" s="868">
        <f>+D60+F60</f>
        <v>0</v>
      </c>
      <c r="I60" s="868">
        <f>+E60+G60</f>
        <v>0</v>
      </c>
      <c r="J60" s="867"/>
      <c r="K60" s="867"/>
      <c r="L60" s="867"/>
      <c r="M60" s="869">
        <f>+H60-I60</f>
        <v>0</v>
      </c>
      <c r="N60" s="938"/>
      <c r="O60" s="870"/>
      <c r="P60" s="869">
        <f>+I60+O60</f>
        <v>0</v>
      </c>
    </row>
    <row r="61" spans="1:16" s="881" customFormat="1" ht="12.75" customHeight="1">
      <c r="A61" s="861">
        <f>+A60+1</f>
        <v>51</v>
      </c>
      <c r="B61" s="932"/>
      <c r="C61" s="686" t="s">
        <v>29</v>
      </c>
      <c r="D61" s="862">
        <f>+D62+D63</f>
        <v>0</v>
      </c>
      <c r="E61" s="862">
        <f>+E62+E63</f>
        <v>0</v>
      </c>
      <c r="F61" s="862">
        <f aca="true" t="shared" si="22" ref="F61:P61">+F62+F63</f>
        <v>0</v>
      </c>
      <c r="G61" s="862">
        <f t="shared" si="22"/>
        <v>0</v>
      </c>
      <c r="H61" s="862">
        <f t="shared" si="22"/>
        <v>0</v>
      </c>
      <c r="I61" s="862">
        <f t="shared" si="22"/>
        <v>0</v>
      </c>
      <c r="J61" s="862">
        <f t="shared" si="22"/>
        <v>0</v>
      </c>
      <c r="K61" s="862">
        <f t="shared" si="22"/>
        <v>0</v>
      </c>
      <c r="L61" s="862">
        <f t="shared" si="22"/>
        <v>0</v>
      </c>
      <c r="M61" s="862">
        <f t="shared" si="22"/>
        <v>0</v>
      </c>
      <c r="N61" s="935"/>
      <c r="O61" s="862">
        <f t="shared" si="22"/>
        <v>0</v>
      </c>
      <c r="P61" s="862">
        <f t="shared" si="22"/>
        <v>0</v>
      </c>
    </row>
    <row r="62" spans="1:16" s="881" customFormat="1" ht="12.75" customHeight="1">
      <c r="A62" s="882">
        <f t="shared" si="19"/>
        <v>52</v>
      </c>
      <c r="B62" s="951"/>
      <c r="C62" s="880"/>
      <c r="D62" s="953"/>
      <c r="E62" s="867"/>
      <c r="F62" s="867"/>
      <c r="G62" s="867"/>
      <c r="H62" s="868">
        <f>+D62+F62</f>
        <v>0</v>
      </c>
      <c r="I62" s="868">
        <f>+E62+G62</f>
        <v>0</v>
      </c>
      <c r="J62" s="867"/>
      <c r="K62" s="867"/>
      <c r="L62" s="867"/>
      <c r="M62" s="869">
        <f>+H62-I62</f>
        <v>0</v>
      </c>
      <c r="N62" s="954"/>
      <c r="O62" s="870"/>
      <c r="P62" s="869">
        <f>+I62+O62</f>
        <v>0</v>
      </c>
    </row>
    <row r="63" spans="1:16" s="852" customFormat="1" ht="13.5" customHeight="1" thickBot="1">
      <c r="A63" s="882">
        <f t="shared" si="19"/>
        <v>53</v>
      </c>
      <c r="B63" s="951"/>
      <c r="C63" s="880"/>
      <c r="D63" s="953"/>
      <c r="E63" s="867"/>
      <c r="F63" s="867"/>
      <c r="G63" s="867"/>
      <c r="H63" s="868">
        <f>+D63+F63</f>
        <v>0</v>
      </c>
      <c r="I63" s="868">
        <f>+E63+G63</f>
        <v>0</v>
      </c>
      <c r="J63" s="867"/>
      <c r="K63" s="867"/>
      <c r="L63" s="867"/>
      <c r="M63" s="869">
        <f>+H63-I63</f>
        <v>0</v>
      </c>
      <c r="N63" s="946"/>
      <c r="O63" s="870"/>
      <c r="P63" s="869">
        <f>+I63+O63</f>
        <v>0</v>
      </c>
    </row>
    <row r="64" spans="1:16" s="299" customFormat="1" ht="13.5" customHeight="1" thickBot="1">
      <c r="A64" s="955">
        <f>+A63+1</f>
        <v>54</v>
      </c>
      <c r="B64" s="956"/>
      <c r="C64" s="957" t="s">
        <v>900</v>
      </c>
      <c r="D64" s="958">
        <f aca="true" t="shared" si="23" ref="D64:M64">+D7+D32+D51+D54</f>
        <v>70235</v>
      </c>
      <c r="E64" s="959">
        <f t="shared" si="23"/>
        <v>69311</v>
      </c>
      <c r="F64" s="959">
        <f t="shared" si="23"/>
        <v>0</v>
      </c>
      <c r="G64" s="959">
        <f t="shared" si="23"/>
        <v>0</v>
      </c>
      <c r="H64" s="959">
        <f t="shared" si="23"/>
        <v>70235</v>
      </c>
      <c r="I64" s="959">
        <f t="shared" si="23"/>
        <v>69311</v>
      </c>
      <c r="J64" s="959">
        <f t="shared" si="23"/>
        <v>0</v>
      </c>
      <c r="K64" s="959">
        <f t="shared" si="23"/>
        <v>0</v>
      </c>
      <c r="L64" s="959">
        <f t="shared" si="23"/>
        <v>540</v>
      </c>
      <c r="M64" s="960">
        <f t="shared" si="23"/>
        <v>924</v>
      </c>
      <c r="N64" s="320"/>
      <c r="O64" s="958">
        <f>+O7+O32+O51+O54</f>
        <v>0</v>
      </c>
      <c r="P64" s="960">
        <f>+P7+P32+P51+P54</f>
        <v>69311</v>
      </c>
    </row>
    <row r="65" spans="1:14" ht="22.5" customHeight="1">
      <c r="A65" s="852" t="s">
        <v>789</v>
      </c>
      <c r="B65" s="852"/>
      <c r="N65" s="295"/>
    </row>
    <row r="66" spans="1:16" ht="56.25" customHeight="1">
      <c r="A66" s="1124" t="s">
        <v>95</v>
      </c>
      <c r="B66" s="1124"/>
      <c r="C66" s="1146"/>
      <c r="D66" s="1146"/>
      <c r="E66" s="1146"/>
      <c r="F66" s="1146"/>
      <c r="G66" s="1146"/>
      <c r="H66" s="1146"/>
      <c r="I66" s="1146"/>
      <c r="J66" s="1146"/>
      <c r="K66" s="1146"/>
      <c r="L66" s="1146"/>
      <c r="M66" s="1146"/>
      <c r="N66" s="1146"/>
      <c r="O66" s="1146"/>
      <c r="P66" s="1146"/>
    </row>
    <row r="67" spans="1:16" ht="30" customHeight="1">
      <c r="A67" s="1124" t="s">
        <v>64</v>
      </c>
      <c r="B67" s="1124"/>
      <c r="C67" s="1146"/>
      <c r="D67" s="1146"/>
      <c r="E67" s="1146"/>
      <c r="F67" s="1146"/>
      <c r="G67" s="1146"/>
      <c r="H67" s="1146"/>
      <c r="I67" s="1146"/>
      <c r="J67" s="1146"/>
      <c r="K67" s="1146"/>
      <c r="L67" s="1146"/>
      <c r="M67" s="1146"/>
      <c r="N67" s="1146"/>
      <c r="O67" s="1146"/>
      <c r="P67" s="1146"/>
    </row>
    <row r="68" spans="1:16" ht="34.5" customHeight="1">
      <c r="A68" s="1124" t="s">
        <v>65</v>
      </c>
      <c r="B68" s="1124"/>
      <c r="C68" s="1146"/>
      <c r="D68" s="1146"/>
      <c r="E68" s="1146"/>
      <c r="F68" s="1146"/>
      <c r="G68" s="1146"/>
      <c r="H68" s="1146"/>
      <c r="I68" s="1146"/>
      <c r="J68" s="1146"/>
      <c r="K68" s="1146"/>
      <c r="L68" s="1146"/>
      <c r="M68" s="1146"/>
      <c r="N68" s="1146"/>
      <c r="O68" s="1146"/>
      <c r="P68" s="1146"/>
    </row>
    <row r="69" spans="1:16" ht="27.75" customHeight="1">
      <c r="A69" s="1124" t="s">
        <v>993</v>
      </c>
      <c r="B69" s="1124"/>
      <c r="C69" s="1146"/>
      <c r="D69" s="1146"/>
      <c r="E69" s="1146"/>
      <c r="F69" s="1146"/>
      <c r="G69" s="1146"/>
      <c r="H69" s="1146"/>
      <c r="I69" s="1146"/>
      <c r="J69" s="1146"/>
      <c r="K69" s="1146"/>
      <c r="L69" s="1146"/>
      <c r="M69" s="1146"/>
      <c r="N69" s="1146"/>
      <c r="O69" s="1146"/>
      <c r="P69" s="1146"/>
    </row>
    <row r="70" spans="1:16" ht="15">
      <c r="A70" s="1124" t="s">
        <v>66</v>
      </c>
      <c r="B70" s="1124"/>
      <c r="C70" s="1146"/>
      <c r="D70" s="1146"/>
      <c r="E70" s="1146"/>
      <c r="F70" s="1146"/>
      <c r="G70" s="1146"/>
      <c r="H70" s="1146"/>
      <c r="I70" s="1146"/>
      <c r="J70" s="1146"/>
      <c r="K70" s="1146"/>
      <c r="L70" s="1146"/>
      <c r="M70" s="1146"/>
      <c r="N70" s="1146"/>
      <c r="O70" s="1146"/>
      <c r="P70" s="1146"/>
    </row>
    <row r="71" spans="1:16" ht="26.25" customHeight="1">
      <c r="A71" s="1124" t="s">
        <v>96</v>
      </c>
      <c r="B71" s="1124"/>
      <c r="C71" s="1146"/>
      <c r="D71" s="1146"/>
      <c r="E71" s="1146"/>
      <c r="F71" s="1146"/>
      <c r="G71" s="1146"/>
      <c r="H71" s="1146"/>
      <c r="I71" s="1146"/>
      <c r="J71" s="1146"/>
      <c r="K71" s="1146"/>
      <c r="L71" s="1146"/>
      <c r="M71" s="1146"/>
      <c r="N71" s="1146"/>
      <c r="O71" s="1146"/>
      <c r="P71" s="1146"/>
    </row>
    <row r="72" spans="1:16" ht="19.5" customHeight="1">
      <c r="A72" s="1124" t="s">
        <v>101</v>
      </c>
      <c r="B72" s="1124"/>
      <c r="C72" s="1146"/>
      <c r="D72" s="1146"/>
      <c r="E72" s="1146"/>
      <c r="F72" s="1146"/>
      <c r="G72" s="1146"/>
      <c r="H72" s="1146"/>
      <c r="I72" s="1146"/>
      <c r="J72" s="1146"/>
      <c r="K72" s="1146"/>
      <c r="L72" s="1146"/>
      <c r="M72" s="1146"/>
      <c r="N72" s="1146"/>
      <c r="O72" s="1146"/>
      <c r="P72" s="1146"/>
    </row>
    <row r="73" s="852" customFormat="1" ht="12.75">
      <c r="N73" s="961"/>
    </row>
    <row r="74" spans="1:14" s="852" customFormat="1" ht="12.75">
      <c r="A74" s="852" t="s">
        <v>901</v>
      </c>
      <c r="N74" s="961"/>
    </row>
    <row r="75" s="852" customFormat="1" ht="12.75">
      <c r="N75" s="961"/>
    </row>
    <row r="76" spans="1:2" ht="15">
      <c r="A76" s="300"/>
      <c r="B76" s="300"/>
    </row>
  </sheetData>
  <sheetProtection/>
  <mergeCells count="18">
    <mergeCell ref="L4:L5"/>
    <mergeCell ref="J4:J5"/>
    <mergeCell ref="K4:K5"/>
    <mergeCell ref="M4:M5"/>
    <mergeCell ref="P4:P5"/>
    <mergeCell ref="A66:P66"/>
    <mergeCell ref="A67:P67"/>
    <mergeCell ref="A68:P68"/>
    <mergeCell ref="C4:C6"/>
    <mergeCell ref="D4:E4"/>
    <mergeCell ref="F4:G4"/>
    <mergeCell ref="H4:I4"/>
    <mergeCell ref="O4:O5"/>
    <mergeCell ref="A4:A6"/>
    <mergeCell ref="A69:P69"/>
    <mergeCell ref="A70:P70"/>
    <mergeCell ref="A71:P71"/>
    <mergeCell ref="A72:P72"/>
  </mergeCells>
  <printOptions horizontalCentered="1"/>
  <pageMargins left="0.1968503937007874" right="0.1968503937007874" top="0.31" bottom="0.31" header="0.22" footer="0.2"/>
  <pageSetup fitToHeight="2" horizontalDpi="600" verticalDpi="600" orientation="landscape" paperSize="9" scale="64" r:id="rId1"/>
  <rowBreaks count="1" manualBreakCount="1">
    <brk id="63" max="15" man="1"/>
  </rowBreaks>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1:S29"/>
  <sheetViews>
    <sheetView zoomScalePageLayoutView="0" workbookViewId="0" topLeftCell="A1">
      <selection activeCell="P8" sqref="P8"/>
    </sheetView>
  </sheetViews>
  <sheetFormatPr defaultColWidth="26.28125" defaultRowHeight="15"/>
  <cols>
    <col min="1" max="1" width="4.28125" style="273" customWidth="1"/>
    <col min="2" max="2" width="11.8515625" style="273" customWidth="1"/>
    <col min="3" max="3" width="26.28125" style="273" customWidth="1"/>
    <col min="4" max="4" width="12.140625" style="273" customWidth="1"/>
    <col min="5" max="5" width="10.7109375" style="273" customWidth="1"/>
    <col min="6" max="6" width="11.57421875" style="273" customWidth="1"/>
    <col min="7" max="7" width="10.7109375" style="273" customWidth="1"/>
    <col min="8" max="8" width="11.7109375" style="273" customWidth="1"/>
    <col min="9" max="9" width="10.7109375" style="273" customWidth="1"/>
    <col min="10" max="10" width="12.57421875" style="273" customWidth="1"/>
    <col min="11" max="11" width="2.28125" style="273" customWidth="1"/>
    <col min="12" max="12" width="10.7109375" style="273" customWidth="1"/>
    <col min="13" max="13" width="14.00390625" style="273" customWidth="1"/>
    <col min="14" max="14" width="10.7109375" style="273" customWidth="1"/>
    <col min="15" max="15" width="8.8515625" style="273" customWidth="1"/>
    <col min="16" max="253" width="9.140625" style="273" customWidth="1"/>
    <col min="254" max="254" width="3.28125" style="273" customWidth="1"/>
    <col min="255" max="255" width="11.8515625" style="273" customWidth="1"/>
    <col min="256" max="16384" width="26.28125" style="273" customWidth="1"/>
  </cols>
  <sheetData>
    <row r="1" spans="1:19" s="12" customFormat="1" ht="15.75">
      <c r="A1" s="270" t="s">
        <v>978</v>
      </c>
      <c r="C1" s="11"/>
      <c r="D1" s="11"/>
      <c r="E1" s="11"/>
      <c r="F1" s="11"/>
      <c r="G1" s="11"/>
      <c r="H1" s="271"/>
      <c r="I1" s="11"/>
      <c r="J1" s="11"/>
      <c r="K1" s="272"/>
      <c r="L1" s="11"/>
      <c r="M1" s="11"/>
      <c r="N1" s="11"/>
      <c r="P1" s="11"/>
      <c r="Q1" s="11"/>
      <c r="R1" s="11"/>
      <c r="S1" s="11"/>
    </row>
    <row r="2" spans="2:19" ht="13.5" thickBot="1">
      <c r="B2" s="274"/>
      <c r="C2" s="274"/>
      <c r="D2" s="275"/>
      <c r="E2" s="275"/>
      <c r="F2" s="274"/>
      <c r="G2" s="274"/>
      <c r="H2" s="274"/>
      <c r="I2" s="274"/>
      <c r="K2" s="272"/>
      <c r="L2" s="274"/>
      <c r="M2" s="274"/>
      <c r="N2" s="276" t="s">
        <v>648</v>
      </c>
      <c r="O2" s="274"/>
      <c r="P2" s="274"/>
      <c r="Q2" s="274"/>
      <c r="R2" s="274"/>
      <c r="S2" s="274"/>
    </row>
    <row r="3" spans="1:14" ht="27" customHeight="1">
      <c r="A3" s="1174" t="s">
        <v>627</v>
      </c>
      <c r="B3" s="1177" t="s">
        <v>740</v>
      </c>
      <c r="C3" s="1180" t="s">
        <v>912</v>
      </c>
      <c r="D3" s="1183" t="s">
        <v>943</v>
      </c>
      <c r="E3" s="1123"/>
      <c r="F3" s="1123" t="s">
        <v>882</v>
      </c>
      <c r="G3" s="1123"/>
      <c r="H3" s="1123" t="s">
        <v>913</v>
      </c>
      <c r="I3" s="1123"/>
      <c r="J3" s="1141" t="s">
        <v>902</v>
      </c>
      <c r="K3" s="272"/>
      <c r="L3" s="1167" t="s">
        <v>961</v>
      </c>
      <c r="M3" s="1170" t="s">
        <v>1010</v>
      </c>
      <c r="N3" s="1172" t="s">
        <v>884</v>
      </c>
    </row>
    <row r="4" spans="1:14" ht="15" customHeight="1">
      <c r="A4" s="1175"/>
      <c r="B4" s="1178"/>
      <c r="C4" s="1181"/>
      <c r="D4" s="277" t="s">
        <v>944</v>
      </c>
      <c r="E4" s="262" t="s">
        <v>796</v>
      </c>
      <c r="F4" s="277" t="s">
        <v>939</v>
      </c>
      <c r="G4" s="262" t="s">
        <v>796</v>
      </c>
      <c r="H4" s="277" t="s">
        <v>914</v>
      </c>
      <c r="I4" s="262" t="s">
        <v>796</v>
      </c>
      <c r="J4" s="1142"/>
      <c r="K4" s="272"/>
      <c r="L4" s="1168"/>
      <c r="M4" s="1171"/>
      <c r="N4" s="1173"/>
    </row>
    <row r="5" spans="1:14" ht="12.75" customHeight="1" thickBot="1">
      <c r="A5" s="1176"/>
      <c r="B5" s="1179"/>
      <c r="C5" s="1182"/>
      <c r="D5" s="263" t="s">
        <v>708</v>
      </c>
      <c r="E5" s="264" t="s">
        <v>709</v>
      </c>
      <c r="F5" s="264" t="s">
        <v>710</v>
      </c>
      <c r="G5" s="264" t="s">
        <v>711</v>
      </c>
      <c r="H5" s="264" t="s">
        <v>793</v>
      </c>
      <c r="I5" s="264" t="s">
        <v>794</v>
      </c>
      <c r="J5" s="266" t="s">
        <v>885</v>
      </c>
      <c r="K5" s="272"/>
      <c r="L5" s="278" t="s">
        <v>715</v>
      </c>
      <c r="M5" s="265" t="s">
        <v>716</v>
      </c>
      <c r="N5" s="266" t="s">
        <v>915</v>
      </c>
    </row>
    <row r="6" spans="1:14" s="272" customFormat="1" ht="12.75" customHeight="1">
      <c r="A6" s="970">
        <v>1</v>
      </c>
      <c r="B6" s="965"/>
      <c r="C6" s="966"/>
      <c r="D6" s="321"/>
      <c r="E6" s="322"/>
      <c r="F6" s="322"/>
      <c r="G6" s="322"/>
      <c r="H6" s="972">
        <f>+D6+F6</f>
        <v>0</v>
      </c>
      <c r="I6" s="972">
        <f>+E6+G6</f>
        <v>0</v>
      </c>
      <c r="J6" s="973">
        <f>+H6-I6</f>
        <v>0</v>
      </c>
      <c r="K6" s="323"/>
      <c r="L6" s="321"/>
      <c r="M6" s="322"/>
      <c r="N6" s="973">
        <f aca="true" t="shared" si="0" ref="N6:N19">+I6+L6+M6</f>
        <v>0</v>
      </c>
    </row>
    <row r="7" spans="1:14" s="272" customFormat="1" ht="12.75" customHeight="1">
      <c r="A7" s="969">
        <v>2</v>
      </c>
      <c r="B7" s="965"/>
      <c r="C7" s="966"/>
      <c r="D7" s="324"/>
      <c r="E7" s="325"/>
      <c r="F7" s="325"/>
      <c r="G7" s="325"/>
      <c r="H7" s="313">
        <f aca="true" t="shared" si="1" ref="H7:H12">+D7+F7</f>
        <v>0</v>
      </c>
      <c r="I7" s="313">
        <f aca="true" t="shared" si="2" ref="I7:I12">+E7+G7</f>
        <v>0</v>
      </c>
      <c r="J7" s="314">
        <f aca="true" t="shared" si="3" ref="J7:J12">+H7-I7</f>
        <v>0</v>
      </c>
      <c r="K7" s="323"/>
      <c r="L7" s="324"/>
      <c r="M7" s="325"/>
      <c r="N7" s="314">
        <f t="shared" si="0"/>
        <v>0</v>
      </c>
    </row>
    <row r="8" spans="1:14" s="272" customFormat="1" ht="12.75" customHeight="1">
      <c r="A8" s="969">
        <v>3</v>
      </c>
      <c r="B8" s="965"/>
      <c r="C8" s="966"/>
      <c r="D8" s="324"/>
      <c r="E8" s="325"/>
      <c r="F8" s="325"/>
      <c r="G8" s="325"/>
      <c r="H8" s="313">
        <f t="shared" si="1"/>
        <v>0</v>
      </c>
      <c r="I8" s="313">
        <f t="shared" si="2"/>
        <v>0</v>
      </c>
      <c r="J8" s="314">
        <f t="shared" si="3"/>
        <v>0</v>
      </c>
      <c r="K8" s="323"/>
      <c r="L8" s="324"/>
      <c r="M8" s="325"/>
      <c r="N8" s="314">
        <f t="shared" si="0"/>
        <v>0</v>
      </c>
    </row>
    <row r="9" spans="1:14" s="272" customFormat="1" ht="12.75" customHeight="1">
      <c r="A9" s="969">
        <v>4</v>
      </c>
      <c r="B9" s="965"/>
      <c r="C9" s="966"/>
      <c r="D9" s="324"/>
      <c r="E9" s="325"/>
      <c r="F9" s="325"/>
      <c r="G9" s="325"/>
      <c r="H9" s="313">
        <f t="shared" si="1"/>
        <v>0</v>
      </c>
      <c r="I9" s="313">
        <f t="shared" si="2"/>
        <v>0</v>
      </c>
      <c r="J9" s="314">
        <f t="shared" si="3"/>
        <v>0</v>
      </c>
      <c r="K9" s="323"/>
      <c r="L9" s="324"/>
      <c r="M9" s="325"/>
      <c r="N9" s="314">
        <f t="shared" si="0"/>
        <v>0</v>
      </c>
    </row>
    <row r="10" spans="1:14" s="272" customFormat="1" ht="12.75" customHeight="1">
      <c r="A10" s="969">
        <v>5</v>
      </c>
      <c r="B10" s="965"/>
      <c r="C10" s="966"/>
      <c r="D10" s="324"/>
      <c r="E10" s="325"/>
      <c r="F10" s="325"/>
      <c r="G10" s="325"/>
      <c r="H10" s="313">
        <f t="shared" si="1"/>
        <v>0</v>
      </c>
      <c r="I10" s="313">
        <f t="shared" si="2"/>
        <v>0</v>
      </c>
      <c r="J10" s="314">
        <f t="shared" si="3"/>
        <v>0</v>
      </c>
      <c r="K10" s="323"/>
      <c r="L10" s="324"/>
      <c r="M10" s="325"/>
      <c r="N10" s="314">
        <f t="shared" si="0"/>
        <v>0</v>
      </c>
    </row>
    <row r="11" spans="1:14" s="272" customFormat="1" ht="12.75" customHeight="1">
      <c r="A11" s="969">
        <v>6</v>
      </c>
      <c r="B11" s="965"/>
      <c r="C11" s="966"/>
      <c r="D11" s="324"/>
      <c r="E11" s="325"/>
      <c r="F11" s="325"/>
      <c r="G11" s="325"/>
      <c r="H11" s="313">
        <f t="shared" si="1"/>
        <v>0</v>
      </c>
      <c r="I11" s="313">
        <f t="shared" si="2"/>
        <v>0</v>
      </c>
      <c r="J11" s="314">
        <f t="shared" si="3"/>
        <v>0</v>
      </c>
      <c r="K11" s="323"/>
      <c r="L11" s="324"/>
      <c r="M11" s="325"/>
      <c r="N11" s="314">
        <f t="shared" si="0"/>
        <v>0</v>
      </c>
    </row>
    <row r="12" spans="1:14" s="272" customFormat="1" ht="12.75" customHeight="1">
      <c r="A12" s="969">
        <v>7</v>
      </c>
      <c r="B12" s="965"/>
      <c r="C12" s="966"/>
      <c r="D12" s="324"/>
      <c r="E12" s="325"/>
      <c r="F12" s="325"/>
      <c r="G12" s="325"/>
      <c r="H12" s="967">
        <f t="shared" si="1"/>
        <v>0</v>
      </c>
      <c r="I12" s="967">
        <f t="shared" si="2"/>
        <v>0</v>
      </c>
      <c r="J12" s="968">
        <f t="shared" si="3"/>
        <v>0</v>
      </c>
      <c r="K12" s="323"/>
      <c r="L12" s="324"/>
      <c r="M12" s="325"/>
      <c r="N12" s="968">
        <f t="shared" si="0"/>
        <v>0</v>
      </c>
    </row>
    <row r="13" spans="1:14" ht="12.75" customHeight="1">
      <c r="A13" s="969">
        <v>8</v>
      </c>
      <c r="B13" s="326"/>
      <c r="C13" s="327"/>
      <c r="D13" s="328"/>
      <c r="E13" s="329"/>
      <c r="F13" s="329"/>
      <c r="G13" s="329"/>
      <c r="H13" s="313">
        <f aca="true" t="shared" si="4" ref="H13:I19">+D13+F13</f>
        <v>0</v>
      </c>
      <c r="I13" s="313">
        <f t="shared" si="4"/>
        <v>0</v>
      </c>
      <c r="J13" s="314">
        <f aca="true" t="shared" si="5" ref="J13:J19">+H13-I13</f>
        <v>0</v>
      </c>
      <c r="K13" s="330"/>
      <c r="L13" s="328"/>
      <c r="M13" s="329"/>
      <c r="N13" s="314">
        <f t="shared" si="0"/>
        <v>0</v>
      </c>
    </row>
    <row r="14" spans="1:14" ht="12.75" customHeight="1">
      <c r="A14" s="969">
        <v>9</v>
      </c>
      <c r="B14" s="331"/>
      <c r="C14" s="332"/>
      <c r="D14" s="328"/>
      <c r="E14" s="329"/>
      <c r="F14" s="329"/>
      <c r="G14" s="329"/>
      <c r="H14" s="313">
        <f t="shared" si="4"/>
        <v>0</v>
      </c>
      <c r="I14" s="313">
        <f t="shared" si="4"/>
        <v>0</v>
      </c>
      <c r="J14" s="314">
        <f t="shared" si="5"/>
        <v>0</v>
      </c>
      <c r="K14" s="330"/>
      <c r="L14" s="328"/>
      <c r="M14" s="329"/>
      <c r="N14" s="314">
        <f t="shared" si="0"/>
        <v>0</v>
      </c>
    </row>
    <row r="15" spans="1:14" ht="12.75" customHeight="1">
      <c r="A15" s="969">
        <v>10</v>
      </c>
      <c r="B15" s="331"/>
      <c r="C15" s="332"/>
      <c r="D15" s="328"/>
      <c r="E15" s="329"/>
      <c r="F15" s="329"/>
      <c r="G15" s="329"/>
      <c r="H15" s="313">
        <f t="shared" si="4"/>
        <v>0</v>
      </c>
      <c r="I15" s="313">
        <f t="shared" si="4"/>
        <v>0</v>
      </c>
      <c r="J15" s="314">
        <f t="shared" si="5"/>
        <v>0</v>
      </c>
      <c r="K15" s="330"/>
      <c r="L15" s="328"/>
      <c r="M15" s="329"/>
      <c r="N15" s="314">
        <f t="shared" si="0"/>
        <v>0</v>
      </c>
    </row>
    <row r="16" spans="1:14" ht="12.75" customHeight="1">
      <c r="A16" s="969">
        <v>11</v>
      </c>
      <c r="B16" s="326"/>
      <c r="C16" s="327"/>
      <c r="D16" s="328"/>
      <c r="E16" s="329"/>
      <c r="F16" s="329"/>
      <c r="G16" s="329"/>
      <c r="H16" s="313">
        <f t="shared" si="4"/>
        <v>0</v>
      </c>
      <c r="I16" s="313">
        <f t="shared" si="4"/>
        <v>0</v>
      </c>
      <c r="J16" s="314">
        <f t="shared" si="5"/>
        <v>0</v>
      </c>
      <c r="K16" s="330"/>
      <c r="L16" s="328"/>
      <c r="M16" s="329"/>
      <c r="N16" s="314">
        <f t="shared" si="0"/>
        <v>0</v>
      </c>
    </row>
    <row r="17" spans="1:14" ht="12.75" customHeight="1">
      <c r="A17" s="969">
        <v>12</v>
      </c>
      <c r="B17" s="331"/>
      <c r="C17" s="332"/>
      <c r="D17" s="328"/>
      <c r="E17" s="329"/>
      <c r="F17" s="329"/>
      <c r="G17" s="329"/>
      <c r="H17" s="313">
        <f t="shared" si="4"/>
        <v>0</v>
      </c>
      <c r="I17" s="313">
        <f t="shared" si="4"/>
        <v>0</v>
      </c>
      <c r="J17" s="314">
        <f t="shared" si="5"/>
        <v>0</v>
      </c>
      <c r="K17" s="330"/>
      <c r="L17" s="328"/>
      <c r="M17" s="329"/>
      <c r="N17" s="314">
        <f t="shared" si="0"/>
        <v>0</v>
      </c>
    </row>
    <row r="18" spans="1:14" ht="12.75" customHeight="1">
      <c r="A18" s="969">
        <v>13</v>
      </c>
      <c r="B18" s="331"/>
      <c r="C18" s="332"/>
      <c r="D18" s="328"/>
      <c r="E18" s="329"/>
      <c r="F18" s="329"/>
      <c r="G18" s="329"/>
      <c r="H18" s="313">
        <f t="shared" si="4"/>
        <v>0</v>
      </c>
      <c r="I18" s="313">
        <f t="shared" si="4"/>
        <v>0</v>
      </c>
      <c r="J18" s="314">
        <f t="shared" si="5"/>
        <v>0</v>
      </c>
      <c r="K18" s="330"/>
      <c r="L18" s="328"/>
      <c r="M18" s="329"/>
      <c r="N18" s="314">
        <f t="shared" si="0"/>
        <v>0</v>
      </c>
    </row>
    <row r="19" spans="1:14" ht="12.75" customHeight="1" thickBot="1">
      <c r="A19" s="971">
        <v>14</v>
      </c>
      <c r="B19" s="333"/>
      <c r="C19" s="334"/>
      <c r="D19" s="335"/>
      <c r="E19" s="336"/>
      <c r="F19" s="336"/>
      <c r="G19" s="336"/>
      <c r="H19" s="974">
        <f t="shared" si="4"/>
        <v>0</v>
      </c>
      <c r="I19" s="974">
        <f t="shared" si="4"/>
        <v>0</v>
      </c>
      <c r="J19" s="975">
        <f t="shared" si="5"/>
        <v>0</v>
      </c>
      <c r="K19" s="330"/>
      <c r="L19" s="335"/>
      <c r="M19" s="336"/>
      <c r="N19" s="975">
        <f t="shared" si="0"/>
        <v>0</v>
      </c>
    </row>
    <row r="20" spans="1:14" s="280" customFormat="1" ht="12.75" customHeight="1" thickBot="1">
      <c r="A20" s="279">
        <f>+A19+1</f>
        <v>15</v>
      </c>
      <c r="B20" s="339" t="s">
        <v>974</v>
      </c>
      <c r="C20" s="337"/>
      <c r="D20" s="319">
        <f>SUM(D6:D19)</f>
        <v>0</v>
      </c>
      <c r="E20" s="316">
        <f aca="true" t="shared" si="6" ref="E20:J20">SUM(E6:E19)</f>
        <v>0</v>
      </c>
      <c r="F20" s="316">
        <f t="shared" si="6"/>
        <v>0</v>
      </c>
      <c r="G20" s="316">
        <f t="shared" si="6"/>
        <v>0</v>
      </c>
      <c r="H20" s="316">
        <f t="shared" si="6"/>
        <v>0</v>
      </c>
      <c r="I20" s="316">
        <f t="shared" si="6"/>
        <v>0</v>
      </c>
      <c r="J20" s="317">
        <f t="shared" si="6"/>
        <v>0</v>
      </c>
      <c r="K20" s="338"/>
      <c r="L20" s="319">
        <f>SUM(L6:L19)</f>
        <v>0</v>
      </c>
      <c r="M20" s="316">
        <f>SUM(M6:M19)</f>
        <v>0</v>
      </c>
      <c r="N20" s="317">
        <f>SUM(N6:N19)</f>
        <v>0</v>
      </c>
    </row>
    <row r="21" spans="1:14" s="305" customFormat="1" ht="15">
      <c r="A21" s="301"/>
      <c r="B21" s="302"/>
      <c r="C21" s="302"/>
      <c r="D21" s="303"/>
      <c r="E21" s="303"/>
      <c r="F21" s="303"/>
      <c r="G21" s="303"/>
      <c r="H21" s="303"/>
      <c r="I21" s="303"/>
      <c r="J21" s="303"/>
      <c r="K21" s="304"/>
      <c r="L21" s="303"/>
      <c r="M21" s="303"/>
      <c r="N21" s="303"/>
    </row>
    <row r="22" ht="18" customHeight="1">
      <c r="A22" s="122" t="s">
        <v>750</v>
      </c>
    </row>
    <row r="23" spans="1:14" ht="30" customHeight="1">
      <c r="A23" s="1169" t="s">
        <v>964</v>
      </c>
      <c r="B23" s="1169"/>
      <c r="C23" s="1169"/>
      <c r="D23" s="1169"/>
      <c r="E23" s="1169"/>
      <c r="F23" s="1169"/>
      <c r="G23" s="1169"/>
      <c r="H23" s="1169"/>
      <c r="I23" s="1169"/>
      <c r="J23" s="1169"/>
      <c r="K23" s="1169"/>
      <c r="L23" s="1169"/>
      <c r="M23" s="1169"/>
      <c r="N23" s="1169"/>
    </row>
    <row r="24" spans="1:14" ht="14.25" customHeight="1">
      <c r="A24" s="1169" t="s">
        <v>945</v>
      </c>
      <c r="B24" s="1169"/>
      <c r="C24" s="1169"/>
      <c r="D24" s="1169"/>
      <c r="E24" s="1169"/>
      <c r="F24" s="1169"/>
      <c r="G24" s="1169"/>
      <c r="H24" s="1169"/>
      <c r="I24" s="1169"/>
      <c r="J24" s="1169"/>
      <c r="K24" s="1169"/>
      <c r="L24" s="1169"/>
      <c r="M24" s="1169"/>
      <c r="N24" s="1169"/>
    </row>
    <row r="25" spans="1:14" ht="28.5" customHeight="1">
      <c r="A25" s="1169" t="s">
        <v>946</v>
      </c>
      <c r="B25" s="1169"/>
      <c r="C25" s="1169"/>
      <c r="D25" s="1169"/>
      <c r="E25" s="1169"/>
      <c r="F25" s="1169"/>
      <c r="G25" s="1169"/>
      <c r="H25" s="1169"/>
      <c r="I25" s="1169"/>
      <c r="J25" s="1169"/>
      <c r="K25" s="1169"/>
      <c r="L25" s="1169"/>
      <c r="M25" s="1169"/>
      <c r="N25" s="1169"/>
    </row>
    <row r="26" spans="1:14" ht="12.75">
      <c r="A26" s="1169" t="s">
        <v>962</v>
      </c>
      <c r="B26" s="1169"/>
      <c r="C26" s="1169"/>
      <c r="D26" s="1169"/>
      <c r="E26" s="1169"/>
      <c r="F26" s="1169"/>
      <c r="G26" s="1169"/>
      <c r="H26" s="1169"/>
      <c r="I26" s="1169"/>
      <c r="J26" s="1169"/>
      <c r="K26" s="1169"/>
      <c r="L26" s="1169"/>
      <c r="M26" s="1169"/>
      <c r="N26" s="1169"/>
    </row>
    <row r="27" spans="1:14" ht="12.75">
      <c r="A27" s="1169" t="s">
        <v>994</v>
      </c>
      <c r="B27" s="1169"/>
      <c r="C27" s="1169"/>
      <c r="D27" s="1169"/>
      <c r="E27" s="1169"/>
      <c r="F27" s="1169"/>
      <c r="G27" s="1169"/>
      <c r="H27" s="1169"/>
      <c r="I27" s="1169"/>
      <c r="J27" s="1169"/>
      <c r="K27" s="1169"/>
      <c r="L27" s="1169"/>
      <c r="M27" s="1169"/>
      <c r="N27" s="1169"/>
    </row>
    <row r="29" ht="12.75">
      <c r="A29" s="273" t="s">
        <v>901</v>
      </c>
    </row>
  </sheetData>
  <sheetProtection insertRows="0" deleteRows="0"/>
  <mergeCells count="15">
    <mergeCell ref="F3:G3"/>
    <mergeCell ref="A3:A5"/>
    <mergeCell ref="B3:B5"/>
    <mergeCell ref="C3:C5"/>
    <mergeCell ref="D3:E3"/>
    <mergeCell ref="L3:L4"/>
    <mergeCell ref="A27:N27"/>
    <mergeCell ref="A24:N24"/>
    <mergeCell ref="A25:N25"/>
    <mergeCell ref="A26:N26"/>
    <mergeCell ref="M3:M4"/>
    <mergeCell ref="N3:N4"/>
    <mergeCell ref="H3:I3"/>
    <mergeCell ref="A23:N23"/>
    <mergeCell ref="J3:J4"/>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test</cp:lastModifiedBy>
  <cp:lastPrinted>2012-04-11T11:23:52Z</cp:lastPrinted>
  <dcterms:created xsi:type="dcterms:W3CDTF">2010-10-08T09:48:15Z</dcterms:created>
  <dcterms:modified xsi:type="dcterms:W3CDTF">2012-04-19T07:50:59Z</dcterms:modified>
  <cp:category/>
  <cp:version/>
  <cp:contentType/>
  <cp:contentStatus/>
</cp:coreProperties>
</file>